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2-Febrero\"/>
    </mc:Choice>
  </mc:AlternateContent>
  <xr:revisionPtr revIDLastSave="0" documentId="13_ncr:1_{B963D1AE-29A0-43A2-BE4D-A2F0B3B730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omestic Bonds" sheetId="1" r:id="rId1"/>
  </sheets>
  <definedNames>
    <definedName name="Relación_de_Bonos_Internos_Plan_de_Recapitalización_del_Banco_Central__Ley_No._167_07">'Domestic Bonds'!$B$62</definedName>
    <definedName name="Relación_de_Bonos_Internos_Subastas_Ministerio_de_Hacienda__Ley_No._366_09">'Domestic Bonds'!$B$82</definedName>
    <definedName name="Relación_de_Bonos_Internos_Subastas_Ministerio_de_Hacienda__Ley_No._498_08">'Domestic Bonds'!#REF!</definedName>
    <definedName name="Relación_del_Resto_de_Bonos_Internos_Emitidos_por_el_Sector_Público">'Domestic Bonds'!$B$31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" l="1"/>
  <c r="I55" i="1"/>
  <c r="J55" i="1"/>
  <c r="G55" i="1"/>
  <c r="H39" i="1"/>
  <c r="I39" i="1"/>
  <c r="J39" i="1"/>
  <c r="G39" i="1"/>
  <c r="H37" i="1"/>
  <c r="I37" i="1"/>
  <c r="J37" i="1"/>
  <c r="G37" i="1"/>
  <c r="J42" i="1"/>
  <c r="J424" i="1"/>
  <c r="J443" i="1"/>
  <c r="J461" i="1"/>
  <c r="J484" i="1"/>
  <c r="J504" i="1"/>
  <c r="H129" i="1"/>
  <c r="I130" i="1"/>
  <c r="J130" i="1"/>
  <c r="I131" i="1"/>
  <c r="J131" i="1"/>
  <c r="I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H445" i="1"/>
  <c r="H330" i="1"/>
  <c r="I339" i="1"/>
  <c r="J339" i="1"/>
  <c r="I338" i="1"/>
  <c r="J338" i="1"/>
  <c r="I337" i="1"/>
  <c r="J337" i="1"/>
  <c r="I336" i="1"/>
  <c r="J336" i="1"/>
  <c r="I335" i="1"/>
  <c r="J335" i="1"/>
  <c r="I334" i="1"/>
  <c r="J334" i="1"/>
  <c r="I333" i="1"/>
  <c r="J333" i="1"/>
  <c r="I332" i="1"/>
  <c r="J332" i="1"/>
  <c r="I331" i="1"/>
  <c r="J331" i="1"/>
  <c r="J53" i="1"/>
  <c r="J66" i="1"/>
  <c r="J86" i="1"/>
  <c r="J127" i="1"/>
  <c r="J156" i="1"/>
  <c r="I166" i="1"/>
  <c r="J166" i="1"/>
  <c r="J260" i="1"/>
  <c r="J235" i="1"/>
  <c r="J217" i="1"/>
  <c r="J65" i="1"/>
  <c r="J85" i="1"/>
  <c r="J126" i="1"/>
  <c r="J155" i="1"/>
  <c r="J178" i="1"/>
  <c r="H158" i="1"/>
  <c r="I447" i="1"/>
  <c r="J447" i="1"/>
  <c r="I446" i="1"/>
  <c r="I445" i="1"/>
  <c r="I129" i="1"/>
  <c r="J446" i="1"/>
  <c r="J445" i="1"/>
  <c r="I167" i="1"/>
  <c r="J167" i="1"/>
  <c r="I160" i="1"/>
  <c r="J160" i="1"/>
  <c r="J132" i="1"/>
  <c r="J129" i="1"/>
  <c r="J330" i="1"/>
  <c r="I161" i="1"/>
  <c r="J161" i="1"/>
  <c r="I168" i="1"/>
  <c r="J168" i="1"/>
  <c r="I164" i="1"/>
  <c r="J164" i="1"/>
  <c r="I165" i="1"/>
  <c r="J165" i="1"/>
  <c r="I169" i="1"/>
  <c r="J169" i="1"/>
  <c r="J179" i="1"/>
  <c r="J218" i="1"/>
  <c r="J236" i="1"/>
  <c r="J261" i="1"/>
  <c r="J293" i="1"/>
  <c r="J328" i="1"/>
  <c r="J353" i="1"/>
  <c r="J392" i="1"/>
  <c r="I163" i="1"/>
  <c r="J163" i="1"/>
  <c r="I330" i="1"/>
  <c r="I170" i="1"/>
  <c r="J170" i="1"/>
  <c r="I159" i="1"/>
  <c r="I162" i="1"/>
  <c r="J162" i="1"/>
  <c r="I158" i="1"/>
  <c r="J159" i="1"/>
  <c r="J158" i="1"/>
</calcChain>
</file>

<file path=xl/sharedStrings.xml><?xml version="1.0" encoding="utf-8"?>
<sst xmlns="http://schemas.openxmlformats.org/spreadsheetml/2006/main" count="978" uniqueCount="162">
  <si>
    <t>DOP</t>
  </si>
  <si>
    <t>USD</t>
  </si>
  <si>
    <t>Total USD</t>
  </si>
  <si>
    <t>TOTAL</t>
  </si>
  <si>
    <t>2008-14-0005</t>
  </si>
  <si>
    <t>2008-14-0007</t>
  </si>
  <si>
    <t>2008-14-0010</t>
  </si>
  <si>
    <t>2008-14-0011</t>
  </si>
  <si>
    <t>2009-14-0003</t>
  </si>
  <si>
    <t>SEH1-2015</t>
  </si>
  <si>
    <t>SEH1-2017</t>
  </si>
  <si>
    <t>SEH2-2013</t>
  </si>
  <si>
    <t>SEH2-2015</t>
  </si>
  <si>
    <t>SEH2-2017</t>
  </si>
  <si>
    <t>MH1-2020</t>
  </si>
  <si>
    <t>MH2-2014</t>
  </si>
  <si>
    <t>MH1-2018</t>
  </si>
  <si>
    <t>MH1-2021</t>
  </si>
  <si>
    <t>MH1-2022</t>
  </si>
  <si>
    <t>MH1-2019</t>
  </si>
  <si>
    <t>MH2-2018</t>
  </si>
  <si>
    <t>MH1-2023</t>
  </si>
  <si>
    <t>MH1-2028</t>
  </si>
  <si>
    <t>MH2-2028</t>
  </si>
  <si>
    <t>MH1-2029</t>
  </si>
  <si>
    <t>MH2-2019</t>
  </si>
  <si>
    <t>MH1-2024</t>
  </si>
  <si>
    <t>MH2-2022</t>
  </si>
  <si>
    <t>MH1-2026</t>
  </si>
  <si>
    <t xml:space="preserve">MH2-2026    </t>
  </si>
  <si>
    <t xml:space="preserve">MH3-2026    </t>
  </si>
  <si>
    <t xml:space="preserve">MH4-2026    </t>
  </si>
  <si>
    <t xml:space="preserve">MH1-2029    </t>
  </si>
  <si>
    <t xml:space="preserve">MH2-2022    </t>
  </si>
  <si>
    <t>DOMINICAN REPUBLIC</t>
  </si>
  <si>
    <t>MINISTRY OF FINANCE</t>
  </si>
  <si>
    <t>PUBLIC DEBT OFFICE</t>
  </si>
  <si>
    <t xml:space="preserve">Rest of Public Sector Domestic Bond Issues </t>
  </si>
  <si>
    <t>In Millions of Dominican Peso (DOP)</t>
  </si>
  <si>
    <t>Bond Reference</t>
  </si>
  <si>
    <t>Issue / Exchange Date</t>
  </si>
  <si>
    <t>Maturity Date</t>
  </si>
  <si>
    <t>Coupon Rate</t>
  </si>
  <si>
    <t>Currency</t>
  </si>
  <si>
    <t>Amount Authorized</t>
  </si>
  <si>
    <t>Amount Issued</t>
  </si>
  <si>
    <t>Reimbursed</t>
  </si>
  <si>
    <t>Outstanding Amount</t>
  </si>
  <si>
    <t>Recapitalization Plan of the Central Bank Bonds (Law No. 167-07)</t>
  </si>
  <si>
    <t>Ministry of Finance Auction Bonds during 2010 (Law No. 366-09)</t>
  </si>
  <si>
    <t>Ministry of Finance Auction Bonds during 2011 (Law No. 131-11)</t>
  </si>
  <si>
    <t>Ministry of Finance Auction Bonds during 2012 (Law No. 361-11)</t>
  </si>
  <si>
    <t>Ministry of Finance Auction Bonds during 2013 (Law No. 58-13)</t>
  </si>
  <si>
    <t>Ministry of Finance Auction Bonds during 2014 (Law No. 152-14)</t>
  </si>
  <si>
    <t>Ministry of Finance Auction Bonds during 2015  (Law No. 548-14)</t>
  </si>
  <si>
    <t>Ministry of Finance Auction Bonds during 2016  (Law No. 331-15)</t>
  </si>
  <si>
    <t xml:space="preserve">** Domestic Bond Laws available in Legal Framework Section. </t>
  </si>
  <si>
    <t>Domestic Bonds Issues by the Public Sector</t>
  </si>
  <si>
    <t xml:space="preserve">MH1-2027    </t>
  </si>
  <si>
    <t>2012-14-0003 (Law No. 175-12)</t>
  </si>
  <si>
    <t>Fixed 7%</t>
  </si>
  <si>
    <t>Bond 3 years</t>
  </si>
  <si>
    <t>Bond 5 years</t>
  </si>
  <si>
    <t>Fixed 12%</t>
  </si>
  <si>
    <t>Bond 7 years</t>
  </si>
  <si>
    <t>Fixed 14%</t>
  </si>
  <si>
    <t>Fixed 10.5%</t>
  </si>
  <si>
    <t>Fixed 16%</t>
  </si>
  <si>
    <t>Fixed 13.5%</t>
  </si>
  <si>
    <t>Fixed 11.7%</t>
  </si>
  <si>
    <t>Fixed 14.0%</t>
  </si>
  <si>
    <t>Fixed 15.95%</t>
  </si>
  <si>
    <t>Fixed 16.95%</t>
  </si>
  <si>
    <t>Fixed 15.00%</t>
  </si>
  <si>
    <t>Fixed 12.50%</t>
  </si>
  <si>
    <t>Fixed 14.50%</t>
  </si>
  <si>
    <t>Fixed 18.50%</t>
  </si>
  <si>
    <t>Fixed 13.50%</t>
  </si>
  <si>
    <t>Fixed 10.40%</t>
  </si>
  <si>
    <t>Fixed 11.50%</t>
  </si>
  <si>
    <t>Fixed 11.375%</t>
  </si>
  <si>
    <t>Fixed 10.375%</t>
  </si>
  <si>
    <t>Fixed 11.500%</t>
  </si>
  <si>
    <t>Fixed 10.875%</t>
  </si>
  <si>
    <t>Fixed 11.000%</t>
  </si>
  <si>
    <t>Ministry of Finance Auction Bonds during 2017  (Law No. 693-16)</t>
  </si>
  <si>
    <t>MH-USD2027 (Law 687-16)</t>
  </si>
  <si>
    <t xml:space="preserve">MH2-2023    </t>
  </si>
  <si>
    <t xml:space="preserve">MH1-2032    </t>
  </si>
  <si>
    <t>Fixed 10.500%</t>
  </si>
  <si>
    <t>Fixed 12.000%</t>
  </si>
  <si>
    <t>Fixed 10.2606%</t>
  </si>
  <si>
    <t>Fixed 11.250%</t>
  </si>
  <si>
    <t>Ministry of Finance Auction Bonds during 2018  (Law No. 248-17)</t>
  </si>
  <si>
    <t>MH3-2028</t>
  </si>
  <si>
    <t>MH2-2023</t>
  </si>
  <si>
    <t>Fixed 10.750%</t>
  </si>
  <si>
    <t>Ministry of Finance Auction Bonds during 2019  (Law No. 64-18)</t>
  </si>
  <si>
    <t xml:space="preserve">MH2-2024    </t>
  </si>
  <si>
    <t xml:space="preserve">MH1-2034    </t>
  </si>
  <si>
    <t>Fixed 10.25%</t>
  </si>
  <si>
    <t xml:space="preserve">MH3-2028    </t>
  </si>
  <si>
    <t xml:space="preserve">MH2-2029    </t>
  </si>
  <si>
    <t>MH-USD2026 (Law No. 493-19)</t>
  </si>
  <si>
    <t>Fixed 6.65%</t>
  </si>
  <si>
    <t>MH1-2030</t>
  </si>
  <si>
    <t>Fixed 10.3750%</t>
  </si>
  <si>
    <t>Ministry of Finance Auction Bonds during 2020  (Law No. 512-19)</t>
  </si>
  <si>
    <t>MH-DP2026 (Ley No. 493-19)</t>
  </si>
  <si>
    <t>Rest of Public Sector Domestic Bond Issues (Unmaterialized loans)</t>
  </si>
  <si>
    <t>Fixed 6.25%</t>
  </si>
  <si>
    <t>MH1-2040</t>
  </si>
  <si>
    <t>Fixed 11.3750%</t>
  </si>
  <si>
    <t>Fixed 6%</t>
  </si>
  <si>
    <t>COV-2030</t>
  </si>
  <si>
    <t>COV-2035</t>
  </si>
  <si>
    <t>COV-2040</t>
  </si>
  <si>
    <t>Fixed 10.0000%</t>
  </si>
  <si>
    <t>Fixed 10.2500%</t>
  </si>
  <si>
    <t>Fixed 10.8750%</t>
  </si>
  <si>
    <t>MH-USD2029 (Ley No. 512-19)</t>
  </si>
  <si>
    <t>Fixed 6.95%</t>
  </si>
  <si>
    <t>INF-2040</t>
  </si>
  <si>
    <t>Fixed 6.75%</t>
  </si>
  <si>
    <t>MH-USD2040 (Ley No. 512-19)*</t>
  </si>
  <si>
    <t>*The authorized amount uses the exchange rate from the Law of the General Budget of the Government (Law No.506-19) and its modification to the Public Debt Securities Law  (Law No. 68-20).</t>
  </si>
  <si>
    <t>MH1-2035</t>
  </si>
  <si>
    <t>Ministry of Finance Auction Bonds during 2021  (Law No. 243-20)</t>
  </si>
  <si>
    <t>Ministry of Finance Auction Bonds during 2021 (Law No. 243-20)</t>
  </si>
  <si>
    <t>MH4-2028</t>
  </si>
  <si>
    <t>MH1-2031</t>
  </si>
  <si>
    <t>In Millions of Dollars (USD)</t>
  </si>
  <si>
    <t>sss</t>
  </si>
  <si>
    <t>Fixed 8%</t>
  </si>
  <si>
    <t>Fixed 8.0000%</t>
  </si>
  <si>
    <t>Fixed 8.6250%</t>
  </si>
  <si>
    <t>Ministry of Finance Auction Bonds during 2022 (Law No. 348-21)</t>
  </si>
  <si>
    <t>Ministry of Finance Auction Bonds during 2022  (Law No. 348-21)</t>
  </si>
  <si>
    <t>MH2-2034</t>
  </si>
  <si>
    <t>MH3-2029</t>
  </si>
  <si>
    <t>Fixed 13.0000%</t>
  </si>
  <si>
    <t>Fixed 12.7500%</t>
  </si>
  <si>
    <t>Fixed 9.5%</t>
  </si>
  <si>
    <t>Fixed 12.75%</t>
  </si>
  <si>
    <t>Fixed 11.5%</t>
  </si>
  <si>
    <t>MH3-2034</t>
  </si>
  <si>
    <t>Fixed 13.625%</t>
  </si>
  <si>
    <t>Ministry of Finance Auction Bonds during 2023  (Law No. 01-23)</t>
  </si>
  <si>
    <t>Ministry of Finance Auction Bonds during 2023 (Law No. 01-23)</t>
  </si>
  <si>
    <t>Fixed 10.6%</t>
  </si>
  <si>
    <t>Fixed 10%</t>
  </si>
  <si>
    <t>Fixed 9.75%</t>
  </si>
  <si>
    <t>MH2-2031</t>
  </si>
  <si>
    <t>Ministry of Finance Auction Bonds during 2024  (Law No. 07-24)</t>
  </si>
  <si>
    <t>Ministry of Finance Auction Bonds during 2024 (Law No. 07-24)</t>
  </si>
  <si>
    <t>MH2-2035</t>
  </si>
  <si>
    <t>Fixed 10.5000%</t>
  </si>
  <si>
    <t>Ministry of Finance Auction Bonds during 2025  (Law No. 90-24)</t>
  </si>
  <si>
    <t>Ministry of Finance Auction Bonds during 2025 (Law No. 90-24)</t>
  </si>
  <si>
    <t>TOTAL RD$</t>
  </si>
  <si>
    <t xml:space="preserve">    MH1-2032    </t>
  </si>
  <si>
    <t xml:space="preserve">    MH1-2027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</si>
</sst>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dd\-mmm\-yyyy"/>
    <numFmt numFmtId="165" formatCode="#,##0.000"/>
    <numFmt numFmtId="166" formatCode="dd\-mmm\-yyyy;@"/>
    <numFmt numFmtId="167" formatCode="0.0000000000"/>
    <numFmt numFmtId="168" formatCode="0.000%"/>
    <numFmt numFmtId="169" formatCode="[$-409]d\-mmm\-yyyy;@"/>
    <numFmt numFmtId="170" formatCode="[$-C0A]d\-mmm\-yyyy;@"/>
    <numFmt numFmtId="171" formatCode="&quot;RD$&quot;#,##0_);\(&quot;RD$&quot;#,##0\)"/>
    <numFmt numFmtId="172" formatCode="_(* #,##0.0_);_(* \(#,##0.0\);_(* &quot;-&quot;??_);_(@_)"/>
    <numFmt numFmtId="173" formatCode="[$-409]d\-mmm\-yy;@"/>
    <numFmt numFmtId="174" formatCode="_(* #,##0.00000_);_(* \(#,##0.00000\);_(* &quot;-&quot;??_);_(@_)"/>
  </numFmts>
  <fonts count="2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u/>
      <sz val="9"/>
      <color theme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9"/>
      <color rgb="FF555864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9" fontId="17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 wrapText="1"/>
    </xf>
    <xf numFmtId="43" fontId="8" fillId="0" borderId="0" xfId="1" applyFont="1" applyAlignment="1">
      <alignment horizontal="center" vertical="center"/>
    </xf>
    <xf numFmtId="9" fontId="7" fillId="0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wrapText="1"/>
    </xf>
    <xf numFmtId="0" fontId="9" fillId="0" borderId="0" xfId="0" applyFont="1"/>
    <xf numFmtId="43" fontId="9" fillId="0" borderId="0" xfId="0" applyNumberFormat="1" applyFont="1"/>
    <xf numFmtId="0" fontId="10" fillId="0" borderId="0" xfId="0" applyFont="1" applyAlignment="1">
      <alignment horizontal="right" wrapText="1"/>
    </xf>
    <xf numFmtId="43" fontId="2" fillId="0" borderId="1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43" fontId="3" fillId="2" borderId="1" xfId="0" applyNumberFormat="1" applyFont="1" applyFill="1" applyBorder="1" applyAlignment="1">
      <alignment horizontal="center" wrapText="1"/>
    </xf>
    <xf numFmtId="43" fontId="7" fillId="2" borderId="0" xfId="1" applyFont="1" applyFill="1" applyAlignment="1">
      <alignment horizontal="center" vertical="center"/>
    </xf>
    <xf numFmtId="43" fontId="8" fillId="2" borderId="0" xfId="1" applyFont="1" applyFill="1" applyAlignment="1">
      <alignment horizontal="right" vertical="center"/>
    </xf>
    <xf numFmtId="9" fontId="7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0" fontId="14" fillId="0" borderId="0" xfId="0" applyFont="1"/>
    <xf numFmtId="0" fontId="14" fillId="2" borderId="0" xfId="0" applyFont="1" applyFill="1"/>
    <xf numFmtId="0" fontId="15" fillId="0" borderId="0" xfId="0" applyFont="1"/>
    <xf numFmtId="0" fontId="14" fillId="2" borderId="0" xfId="0" applyFont="1" applyFill="1" applyAlignment="1">
      <alignment vertical="center"/>
    </xf>
    <xf numFmtId="0" fontId="4" fillId="0" borderId="0" xfId="0" applyFont="1"/>
    <xf numFmtId="0" fontId="16" fillId="0" borderId="0" xfId="0" applyFont="1"/>
    <xf numFmtId="0" fontId="11" fillId="0" borderId="0" xfId="0" applyFont="1"/>
    <xf numFmtId="43" fontId="8" fillId="2" borderId="0" xfId="0" applyNumberFormat="1" applyFont="1" applyFill="1"/>
    <xf numFmtId="43" fontId="7" fillId="2" borderId="0" xfId="0" applyNumberFormat="1" applyFont="1" applyFill="1"/>
    <xf numFmtId="43" fontId="2" fillId="0" borderId="1" xfId="0" applyNumberFormat="1" applyFont="1" applyBorder="1" applyAlignment="1">
      <alignment horizontal="right" wrapText="1"/>
    </xf>
    <xf numFmtId="16" fontId="14" fillId="0" borderId="0" xfId="0" applyNumberFormat="1" applyFont="1"/>
    <xf numFmtId="43" fontId="2" fillId="0" borderId="1" xfId="0" applyNumberFormat="1" applyFont="1" applyBorder="1" applyAlignment="1">
      <alignment wrapText="1"/>
    </xf>
    <xf numFmtId="43" fontId="7" fillId="2" borderId="0" xfId="1" applyFont="1" applyFill="1" applyAlignment="1">
      <alignment vertical="center"/>
    </xf>
    <xf numFmtId="43" fontId="7" fillId="0" borderId="0" xfId="1" applyFont="1" applyFill="1" applyAlignment="1">
      <alignment horizontal="center" vertical="center"/>
    </xf>
    <xf numFmtId="43" fontId="7" fillId="0" borderId="0" xfId="0" applyNumberFormat="1" applyFont="1"/>
    <xf numFmtId="43" fontId="8" fillId="0" borderId="0" xfId="0" applyNumberFormat="1" applyFont="1"/>
    <xf numFmtId="43" fontId="8" fillId="2" borderId="0" xfId="1" applyFont="1" applyFill="1" applyAlignment="1">
      <alignment vertical="center"/>
    </xf>
    <xf numFmtId="43" fontId="10" fillId="2" borderId="1" xfId="0" applyNumberFormat="1" applyFont="1" applyFill="1" applyBorder="1" applyAlignment="1">
      <alignment horizontal="right" wrapText="1"/>
    </xf>
    <xf numFmtId="43" fontId="3" fillId="2" borderId="0" xfId="1" applyFont="1" applyFill="1" applyAlignment="1">
      <alignment horizontal="right" vertical="center"/>
    </xf>
    <xf numFmtId="43" fontId="3" fillId="2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horizontal="right" vertical="center"/>
    </xf>
    <xf numFmtId="168" fontId="7" fillId="2" borderId="0" xfId="6" applyNumberFormat="1" applyFont="1" applyFill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9" fontId="1" fillId="2" borderId="0" xfId="1" applyNumberFormat="1" applyFont="1" applyFill="1" applyBorder="1" applyAlignment="1">
      <alignment horizontal="center" vertical="center"/>
    </xf>
    <xf numFmtId="4" fontId="7" fillId="0" borderId="0" xfId="0" applyNumberFormat="1" applyFont="1"/>
    <xf numFmtId="43" fontId="1" fillId="2" borderId="0" xfId="1" applyFont="1" applyFill="1"/>
    <xf numFmtId="0" fontId="18" fillId="0" borderId="0" xfId="0" applyFont="1"/>
    <xf numFmtId="169" fontId="7" fillId="2" borderId="0" xfId="0" applyNumberFormat="1" applyFont="1" applyFill="1" applyAlignment="1">
      <alignment vertical="center" wrapText="1"/>
    </xf>
    <xf numFmtId="170" fontId="1" fillId="2" borderId="0" xfId="0" applyNumberFormat="1" applyFont="1" applyFill="1" applyAlignment="1">
      <alignment vertical="center" wrapText="1"/>
    </xf>
    <xf numFmtId="169" fontId="1" fillId="2" borderId="0" xfId="0" applyNumberFormat="1" applyFont="1" applyFill="1" applyAlignment="1">
      <alignment vertical="center" wrapText="1"/>
    </xf>
    <xf numFmtId="9" fontId="1" fillId="0" borderId="0" xfId="1" applyNumberFormat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3" fillId="0" borderId="0" xfId="3" applyAlignment="1" applyProtection="1">
      <alignment horizontal="left" indent="1"/>
    </xf>
    <xf numFmtId="4" fontId="1" fillId="0" borderId="0" xfId="0" applyNumberFormat="1" applyFont="1"/>
    <xf numFmtId="43" fontId="1" fillId="0" borderId="0" xfId="0" applyNumberFormat="1" applyFont="1"/>
    <xf numFmtId="9" fontId="1" fillId="2" borderId="0" xfId="1" applyNumberFormat="1" applyFont="1" applyFill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0" fontId="7" fillId="0" borderId="0" xfId="0" applyFont="1"/>
    <xf numFmtId="0" fontId="1" fillId="2" borderId="0" xfId="0" applyFont="1" applyFill="1" applyAlignment="1">
      <alignment horizontal="center" vertical="center"/>
    </xf>
    <xf numFmtId="43" fontId="1" fillId="2" borderId="0" xfId="1" applyFont="1" applyFill="1" applyBorder="1" applyAlignment="1">
      <alignment horizontal="center" vertical="center"/>
    </xf>
    <xf numFmtId="0" fontId="1" fillId="2" borderId="0" xfId="0" applyFont="1" applyFill="1"/>
    <xf numFmtId="43" fontId="1" fillId="2" borderId="0" xfId="0" applyNumberFormat="1" applyFont="1" applyFill="1"/>
    <xf numFmtId="9" fontId="1" fillId="2" borderId="0" xfId="1" applyNumberFormat="1" applyFont="1" applyFill="1" applyAlignment="1">
      <alignment horizontal="center" vertical="center"/>
    </xf>
    <xf numFmtId="43" fontId="1" fillId="2" borderId="0" xfId="1" applyFont="1" applyFill="1" applyAlignment="1">
      <alignment horizontal="center" vertical="center"/>
    </xf>
    <xf numFmtId="43" fontId="1" fillId="2" borderId="0" xfId="1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43" fontId="1" fillId="0" borderId="0" xfId="1" applyFont="1" applyFill="1" applyAlignment="1">
      <alignment horizontal="center" vertical="center"/>
    </xf>
    <xf numFmtId="9" fontId="1" fillId="0" borderId="0" xfId="1" applyNumberFormat="1" applyFont="1" applyFill="1" applyAlignment="1">
      <alignment horizontal="center" vertical="center"/>
    </xf>
    <xf numFmtId="43" fontId="1" fillId="0" borderId="0" xfId="1" applyFont="1" applyFill="1" applyBorder="1"/>
    <xf numFmtId="43" fontId="1" fillId="2" borderId="0" xfId="1" applyFont="1" applyFill="1" applyBorder="1" applyAlignment="1">
      <alignment horizontal="right" vertical="center"/>
    </xf>
    <xf numFmtId="9" fontId="1" fillId="2" borderId="5" xfId="1" applyNumberFormat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3" fontId="1" fillId="2" borderId="5" xfId="0" applyNumberFormat="1" applyFont="1" applyFill="1" applyBorder="1"/>
    <xf numFmtId="0" fontId="1" fillId="0" borderId="0" xfId="0" applyFont="1" applyAlignment="1">
      <alignment horizontal="center"/>
    </xf>
    <xf numFmtId="2" fontId="7" fillId="2" borderId="0" xfId="1" applyNumberFormat="1" applyFont="1" applyFill="1" applyAlignment="1">
      <alignment horizontal="right" vertical="center"/>
    </xf>
    <xf numFmtId="43" fontId="7" fillId="2" borderId="0" xfId="1" applyFont="1" applyFill="1" applyAlignment="1">
      <alignment horizontal="right" vertical="center"/>
    </xf>
    <xf numFmtId="3" fontId="20" fillId="0" borderId="0" xfId="0" applyNumberFormat="1" applyFont="1"/>
    <xf numFmtId="166" fontId="1" fillId="2" borderId="0" xfId="0" applyNumberFormat="1" applyFont="1" applyFill="1" applyAlignment="1">
      <alignment vertical="center" wrapText="1"/>
    </xf>
    <xf numFmtId="166" fontId="1" fillId="2" borderId="0" xfId="0" applyNumberFormat="1" applyFont="1" applyFill="1" applyAlignment="1">
      <alignment vertical="center"/>
    </xf>
    <xf numFmtId="0" fontId="1" fillId="0" borderId="1" xfId="0" applyFont="1" applyBorder="1"/>
    <xf numFmtId="165" fontId="1" fillId="0" borderId="0" xfId="0" applyNumberFormat="1" applyFont="1"/>
    <xf numFmtId="173" fontId="1" fillId="2" borderId="0" xfId="0" applyNumberFormat="1" applyFont="1" applyFill="1" applyAlignment="1">
      <alignment vertical="center" wrapText="1"/>
    </xf>
    <xf numFmtId="0" fontId="19" fillId="3" borderId="4" xfId="0" applyFont="1" applyFill="1" applyBorder="1" applyAlignment="1">
      <alignment horizontal="center" wrapText="1"/>
    </xf>
    <xf numFmtId="173" fontId="19" fillId="3" borderId="5" xfId="0" applyNumberFormat="1" applyFont="1" applyFill="1" applyBorder="1" applyAlignment="1">
      <alignment horizontal="center" wrapText="1"/>
    </xf>
    <xf numFmtId="166" fontId="7" fillId="2" borderId="0" xfId="0" applyNumberFormat="1" applyFont="1" applyFill="1" applyAlignment="1">
      <alignment vertical="center" wrapText="1"/>
    </xf>
    <xf numFmtId="43" fontId="2" fillId="2" borderId="1" xfId="0" applyNumberFormat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left" wrapText="1"/>
    </xf>
    <xf numFmtId="168" fontId="7" fillId="2" borderId="0" xfId="6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1" fillId="0" borderId="0" xfId="0" applyFont="1"/>
    <xf numFmtId="3" fontId="1" fillId="0" borderId="0" xfId="0" applyNumberFormat="1" applyFont="1"/>
    <xf numFmtId="43" fontId="1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4" applyFont="1" applyAlignment="1">
      <alignment horizontal="center"/>
    </xf>
    <xf numFmtId="0" fontId="22" fillId="0" borderId="0" xfId="0" applyFont="1"/>
    <xf numFmtId="0" fontId="23" fillId="0" borderId="0" xfId="0" applyFont="1"/>
    <xf numFmtId="43" fontId="22" fillId="0" borderId="0" xfId="0" applyNumberFormat="1" applyFont="1"/>
    <xf numFmtId="174" fontId="22" fillId="0" borderId="0" xfId="0" applyNumberFormat="1" applyFont="1"/>
    <xf numFmtId="43" fontId="22" fillId="2" borderId="0" xfId="0" applyNumberFormat="1" applyFont="1" applyFill="1"/>
    <xf numFmtId="0" fontId="22" fillId="2" borderId="0" xfId="0" applyFont="1" applyFill="1"/>
    <xf numFmtId="0" fontId="22" fillId="2" borderId="0" xfId="0" applyFont="1" applyFill="1" applyAlignment="1">
      <alignment vertical="center"/>
    </xf>
    <xf numFmtId="172" fontId="22" fillId="2" borderId="0" xfId="1" applyNumberFormat="1" applyFont="1" applyFill="1" applyAlignment="1">
      <alignment vertical="center"/>
    </xf>
    <xf numFmtId="43" fontId="22" fillId="2" borderId="0" xfId="0" applyNumberFormat="1" applyFont="1" applyFill="1" applyAlignment="1">
      <alignment vertical="center"/>
    </xf>
    <xf numFmtId="43" fontId="22" fillId="2" borderId="0" xfId="1" applyFont="1" applyFill="1" applyAlignment="1">
      <alignment vertical="center"/>
    </xf>
    <xf numFmtId="172" fontId="22" fillId="0" borderId="0" xfId="0" applyNumberFormat="1" applyFont="1"/>
    <xf numFmtId="167" fontId="22" fillId="0" borderId="0" xfId="0" applyNumberFormat="1" applyFont="1"/>
    <xf numFmtId="0" fontId="24" fillId="0" borderId="0" xfId="0" applyFont="1"/>
    <xf numFmtId="43" fontId="22" fillId="0" borderId="0" xfId="1" applyFont="1"/>
    <xf numFmtId="171" fontId="23" fillId="0" borderId="0" xfId="1" applyNumberFormat="1" applyFont="1" applyBorder="1" applyAlignment="1">
      <alignment vertical="center"/>
    </xf>
  </cellXfs>
  <cellStyles count="7">
    <cellStyle name="Comma" xfId="1" builtinId="3"/>
    <cellStyle name="Comma 2 36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803088</xdr:colOff>
      <xdr:row>1</xdr:row>
      <xdr:rowOff>0</xdr:rowOff>
    </xdr:from>
    <xdr:to>
      <xdr:col>4</xdr:col>
      <xdr:colOff>1428564</xdr:colOff>
      <xdr:row>4</xdr:row>
      <xdr:rowOff>101737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679802-5C7A-4E39-B638-7898965273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5584264" y="156882"/>
          <a:ext cx="625476" cy="569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512"/>
  <sheetViews>
    <sheetView showGridLines="0" tabSelected="1" zoomScaleNormal="100" workbookViewId="0"/>
  </sheetViews>
  <sheetFormatPr defaultColWidth="9.140625" defaultRowHeight="12.75" x14ac:dyDescent="0.2"/>
  <cols>
    <col min="1" max="1" width="2.7109375" style="22" customWidth="1"/>
    <col min="2" max="2" width="30.85546875" style="55" customWidth="1"/>
    <col min="3" max="3" width="17.42578125" style="55" bestFit="1" customWidth="1"/>
    <col min="4" max="4" width="17.42578125" style="55" customWidth="1"/>
    <col min="5" max="5" width="22.42578125" style="55" customWidth="1"/>
    <col min="6" max="6" width="9.7109375" style="55" bestFit="1" customWidth="1"/>
    <col min="7" max="7" width="14.28515625" style="55" customWidth="1"/>
    <col min="8" max="8" width="16.7109375" style="55" bestFit="1" customWidth="1"/>
    <col min="9" max="9" width="15.42578125" style="55" customWidth="1"/>
    <col min="10" max="10" width="20.28515625" style="55" customWidth="1"/>
    <col min="11" max="12" width="18.7109375" style="108" bestFit="1" customWidth="1"/>
    <col min="13" max="13" width="15" style="108" bestFit="1" customWidth="1"/>
    <col min="14" max="14" width="16.7109375" style="108" bestFit="1" customWidth="1"/>
    <col min="15" max="16384" width="9.140625" style="55"/>
  </cols>
  <sheetData>
    <row r="6" spans="1:14" x14ac:dyDescent="0.2">
      <c r="B6" s="107" t="s">
        <v>36</v>
      </c>
      <c r="C6" s="107"/>
      <c r="D6" s="107"/>
      <c r="E6" s="107"/>
      <c r="F6" s="107"/>
      <c r="G6" s="107"/>
      <c r="H6" s="107"/>
      <c r="I6" s="107"/>
      <c r="J6" s="107"/>
    </row>
    <row r="7" spans="1:14" x14ac:dyDescent="0.2">
      <c r="B7" s="107" t="s">
        <v>35</v>
      </c>
      <c r="C7" s="107"/>
      <c r="D7" s="107"/>
      <c r="E7" s="107"/>
      <c r="F7" s="107"/>
      <c r="G7" s="107"/>
      <c r="H7" s="107"/>
      <c r="I7" s="107"/>
      <c r="J7" s="107"/>
    </row>
    <row r="8" spans="1:14" x14ac:dyDescent="0.2">
      <c r="B8" s="107" t="s">
        <v>34</v>
      </c>
      <c r="C8" s="107"/>
      <c r="D8" s="107"/>
      <c r="E8" s="107"/>
      <c r="F8" s="107"/>
      <c r="G8" s="107"/>
      <c r="H8" s="107"/>
      <c r="I8" s="107"/>
      <c r="J8" s="107"/>
    </row>
    <row r="9" spans="1:14" ht="6.75" customHeight="1" x14ac:dyDescent="0.2"/>
    <row r="10" spans="1:14" ht="6.75" customHeight="1" x14ac:dyDescent="0.2"/>
    <row r="11" spans="1:14" ht="6.75" customHeight="1" x14ac:dyDescent="0.2"/>
    <row r="12" spans="1:14" s="28" customFormat="1" ht="14.25" x14ac:dyDescent="0.2">
      <c r="A12" s="27"/>
      <c r="B12" s="26" t="s">
        <v>57</v>
      </c>
      <c r="K12" s="109"/>
      <c r="L12" s="109"/>
      <c r="M12" s="109"/>
      <c r="N12" s="109"/>
    </row>
    <row r="13" spans="1:14" ht="16.5" customHeight="1" x14ac:dyDescent="0.2">
      <c r="B13" s="56" t="s">
        <v>37</v>
      </c>
      <c r="C13" s="56"/>
      <c r="D13" s="56"/>
      <c r="E13" s="56"/>
      <c r="F13" s="56"/>
      <c r="G13" s="56"/>
      <c r="H13" s="56"/>
      <c r="I13" s="56"/>
      <c r="J13" s="56"/>
    </row>
    <row r="14" spans="1:14" ht="16.5" customHeight="1" x14ac:dyDescent="0.25">
      <c r="B14" s="56" t="s">
        <v>48</v>
      </c>
      <c r="C14" s="54"/>
      <c r="D14" s="54"/>
      <c r="E14" s="54"/>
      <c r="F14" s="54"/>
      <c r="G14" s="54"/>
      <c r="H14" s="54"/>
      <c r="I14" s="54"/>
      <c r="J14" s="54"/>
    </row>
    <row r="15" spans="1:14" ht="16.5" customHeight="1" x14ac:dyDescent="0.25">
      <c r="B15" s="56" t="s">
        <v>49</v>
      </c>
      <c r="C15" s="54"/>
      <c r="D15" s="54"/>
      <c r="E15" s="54"/>
      <c r="F15" s="54"/>
      <c r="G15" s="54"/>
      <c r="H15" s="54"/>
      <c r="I15" s="54"/>
      <c r="J15" s="54"/>
    </row>
    <row r="16" spans="1:14" ht="16.5" customHeight="1" x14ac:dyDescent="0.25">
      <c r="B16" s="56" t="s">
        <v>50</v>
      </c>
      <c r="C16" s="54"/>
      <c r="D16" s="54"/>
      <c r="E16" s="54"/>
      <c r="F16" s="54"/>
      <c r="G16" s="54"/>
      <c r="H16" s="54"/>
      <c r="I16" s="54"/>
      <c r="J16" s="54"/>
    </row>
    <row r="17" spans="2:10" ht="16.5" customHeight="1" x14ac:dyDescent="0.25">
      <c r="B17" s="56" t="s">
        <v>51</v>
      </c>
      <c r="C17" s="54"/>
      <c r="D17" s="54"/>
      <c r="E17" s="54"/>
      <c r="F17" s="54"/>
      <c r="G17" s="54"/>
      <c r="H17" s="54"/>
      <c r="I17" s="54"/>
      <c r="J17" s="54"/>
    </row>
    <row r="18" spans="2:10" ht="16.5" customHeight="1" x14ac:dyDescent="0.25">
      <c r="B18" s="56" t="s">
        <v>52</v>
      </c>
      <c r="C18" s="54"/>
      <c r="D18" s="54"/>
      <c r="E18" s="54"/>
      <c r="F18" s="54"/>
      <c r="G18" s="54"/>
      <c r="H18" s="54"/>
      <c r="I18" s="54"/>
      <c r="J18" s="54"/>
    </row>
    <row r="19" spans="2:10" ht="16.5" customHeight="1" x14ac:dyDescent="0.2">
      <c r="B19" s="56" t="s">
        <v>53</v>
      </c>
      <c r="C19" s="56"/>
      <c r="D19" s="56"/>
      <c r="E19" s="56"/>
      <c r="F19" s="56"/>
      <c r="G19" s="56"/>
      <c r="H19" s="56"/>
      <c r="I19" s="56"/>
      <c r="J19" s="56"/>
    </row>
    <row r="20" spans="2:10" ht="16.5" customHeight="1" x14ac:dyDescent="0.2">
      <c r="B20" s="56" t="s">
        <v>54</v>
      </c>
      <c r="C20" s="56"/>
      <c r="D20" s="56"/>
      <c r="E20" s="56"/>
      <c r="F20" s="56"/>
      <c r="G20" s="56"/>
      <c r="H20" s="56"/>
      <c r="I20" s="56"/>
      <c r="J20" s="56"/>
    </row>
    <row r="21" spans="2:10" ht="16.5" customHeight="1" x14ac:dyDescent="0.2">
      <c r="B21" s="56" t="s">
        <v>55</v>
      </c>
      <c r="C21" s="56"/>
      <c r="D21" s="56"/>
      <c r="E21" s="56"/>
      <c r="F21" s="56"/>
      <c r="G21" s="56"/>
      <c r="H21" s="56"/>
      <c r="I21" s="56"/>
      <c r="J21" s="56"/>
    </row>
    <row r="22" spans="2:10" ht="16.5" customHeight="1" x14ac:dyDescent="0.2">
      <c r="B22" s="56" t="s">
        <v>85</v>
      </c>
      <c r="C22" s="56"/>
      <c r="D22" s="56"/>
      <c r="E22" s="56"/>
      <c r="F22" s="56"/>
      <c r="G22" s="56"/>
      <c r="H22" s="56"/>
      <c r="I22" s="56"/>
      <c r="J22" s="56"/>
    </row>
    <row r="23" spans="2:10" ht="16.5" customHeight="1" x14ac:dyDescent="0.2">
      <c r="B23" s="56" t="s">
        <v>93</v>
      </c>
      <c r="C23" s="56"/>
      <c r="D23" s="56"/>
      <c r="E23" s="56"/>
      <c r="F23" s="56"/>
      <c r="G23" s="56"/>
      <c r="H23" s="56"/>
      <c r="I23" s="56"/>
      <c r="J23" s="56"/>
    </row>
    <row r="24" spans="2:10" ht="16.5" customHeight="1" x14ac:dyDescent="0.2">
      <c r="B24" s="56" t="s">
        <v>97</v>
      </c>
      <c r="C24" s="56"/>
      <c r="D24" s="56"/>
      <c r="E24" s="56"/>
      <c r="F24" s="56"/>
      <c r="G24" s="56"/>
      <c r="H24" s="56"/>
      <c r="I24" s="56"/>
      <c r="J24" s="56"/>
    </row>
    <row r="25" spans="2:10" ht="16.5" customHeight="1" x14ac:dyDescent="0.2">
      <c r="B25" s="56" t="s">
        <v>107</v>
      </c>
      <c r="C25" s="56"/>
      <c r="D25" s="56"/>
      <c r="E25" s="56"/>
      <c r="F25" s="56"/>
      <c r="G25" s="56"/>
      <c r="H25" s="56"/>
      <c r="I25" s="56"/>
      <c r="J25" s="56"/>
    </row>
    <row r="26" spans="2:10" ht="16.5" customHeight="1" x14ac:dyDescent="0.2">
      <c r="B26" s="56" t="s">
        <v>128</v>
      </c>
      <c r="C26" s="56"/>
      <c r="D26" s="56"/>
      <c r="E26" s="56"/>
      <c r="F26" s="56"/>
      <c r="G26" s="56"/>
      <c r="H26" s="56"/>
      <c r="I26" s="56"/>
      <c r="J26" s="56"/>
    </row>
    <row r="27" spans="2:10" ht="16.5" customHeight="1" x14ac:dyDescent="0.2">
      <c r="B27" s="56" t="s">
        <v>136</v>
      </c>
      <c r="C27" s="56"/>
      <c r="D27" s="56"/>
      <c r="E27" s="56"/>
      <c r="F27" s="56"/>
      <c r="G27" s="56"/>
      <c r="H27" s="56"/>
      <c r="I27" s="56"/>
      <c r="J27" s="56"/>
    </row>
    <row r="28" spans="2:10" x14ac:dyDescent="0.2">
      <c r="B28" s="56" t="s">
        <v>148</v>
      </c>
    </row>
    <row r="29" spans="2:10" x14ac:dyDescent="0.2">
      <c r="B29" s="56" t="s">
        <v>154</v>
      </c>
    </row>
    <row r="30" spans="2:10" x14ac:dyDescent="0.2">
      <c r="B30" s="56" t="s">
        <v>158</v>
      </c>
    </row>
    <row r="31" spans="2:10" ht="15" x14ac:dyDescent="0.25">
      <c r="B31" s="101" t="s">
        <v>37</v>
      </c>
      <c r="C31" s="101"/>
      <c r="D31" s="101"/>
      <c r="E31" s="101"/>
      <c r="F31" s="101"/>
      <c r="G31" s="101"/>
      <c r="H31" s="101"/>
      <c r="I31" s="101"/>
      <c r="J31" s="101"/>
    </row>
    <row r="32" spans="2:10" ht="6" customHeight="1" x14ac:dyDescent="0.2">
      <c r="B32" s="1"/>
      <c r="C32" s="1"/>
      <c r="D32" s="1"/>
      <c r="E32" s="1"/>
      <c r="F32" s="1"/>
      <c r="G32" s="1"/>
      <c r="H32" s="1"/>
      <c r="I32" s="1"/>
      <c r="J32" s="1"/>
    </row>
    <row r="33" spans="1:14" x14ac:dyDescent="0.2">
      <c r="B33" s="106" t="s">
        <v>131</v>
      </c>
      <c r="C33" s="106"/>
      <c r="D33" s="106"/>
      <c r="E33" s="106"/>
      <c r="F33" s="106"/>
      <c r="G33" s="106"/>
      <c r="H33" s="106"/>
      <c r="I33" s="106"/>
      <c r="J33" s="106"/>
    </row>
    <row r="34" spans="1:14" ht="27" customHeight="1" x14ac:dyDescent="0.2">
      <c r="B34" s="103" t="s">
        <v>39</v>
      </c>
      <c r="C34" s="103" t="s">
        <v>40</v>
      </c>
      <c r="D34" s="103" t="s">
        <v>41</v>
      </c>
      <c r="E34" s="103" t="s">
        <v>42</v>
      </c>
      <c r="F34" s="103" t="s">
        <v>43</v>
      </c>
      <c r="G34" s="103" t="s">
        <v>44</v>
      </c>
      <c r="H34" s="103" t="s">
        <v>45</v>
      </c>
      <c r="I34" s="103" t="s">
        <v>46</v>
      </c>
      <c r="J34" s="90" t="s">
        <v>47</v>
      </c>
    </row>
    <row r="35" spans="1:14" x14ac:dyDescent="0.2">
      <c r="B35" s="104"/>
      <c r="C35" s="104"/>
      <c r="D35" s="104"/>
      <c r="E35" s="104"/>
      <c r="F35" s="104"/>
      <c r="G35" s="104"/>
      <c r="H35" s="104"/>
      <c r="I35" s="104"/>
      <c r="J35" s="91">
        <v>45716</v>
      </c>
    </row>
    <row r="36" spans="1:14" x14ac:dyDescent="0.2">
      <c r="B36" s="1"/>
      <c r="C36" s="2"/>
      <c r="D36" s="1"/>
      <c r="E36" s="2"/>
      <c r="F36" s="2"/>
      <c r="G36" s="2"/>
      <c r="H36" s="3"/>
      <c r="I36" s="2"/>
      <c r="J36" s="1"/>
      <c r="L36" s="110"/>
    </row>
    <row r="37" spans="1:14" ht="18" customHeight="1" thickBot="1" x14ac:dyDescent="0.25">
      <c r="A37" s="22" t="s">
        <v>132</v>
      </c>
      <c r="B37" s="4"/>
      <c r="C37" s="2"/>
      <c r="D37" s="1"/>
      <c r="E37" s="13" t="s">
        <v>159</v>
      </c>
      <c r="F37" s="13"/>
      <c r="G37" s="39">
        <f>G39*62.1134</f>
        <v>527981.31308748107</v>
      </c>
      <c r="H37" s="39">
        <f>H39*62.1134</f>
        <v>160501.02559999999</v>
      </c>
      <c r="I37" s="39">
        <f t="shared" ref="I37:J37" si="0">I39*62.1134</f>
        <v>66158.22460799999</v>
      </c>
      <c r="J37" s="39">
        <f t="shared" si="0"/>
        <v>94342.800992000004</v>
      </c>
      <c r="K37" s="110"/>
      <c r="L37" s="110"/>
      <c r="M37" s="111"/>
      <c r="N37" s="110"/>
    </row>
    <row r="38" spans="1:14" s="60" customFormat="1" ht="13.5" thickTop="1" x14ac:dyDescent="0.2">
      <c r="A38" s="23"/>
      <c r="B38" s="20"/>
      <c r="C38" s="49"/>
      <c r="D38" s="49"/>
      <c r="E38" s="19"/>
      <c r="F38" s="59"/>
      <c r="G38" s="17"/>
      <c r="H38" s="17"/>
      <c r="I38" s="34"/>
      <c r="J38" s="18"/>
      <c r="K38" s="112"/>
      <c r="L38" s="110"/>
      <c r="M38" s="112"/>
      <c r="N38" s="113"/>
    </row>
    <row r="39" spans="1:14" s="60" customFormat="1" ht="13.5" thickBot="1" x14ac:dyDescent="0.25">
      <c r="A39" s="23"/>
      <c r="B39" s="20"/>
      <c r="C39" s="49"/>
      <c r="D39" s="49"/>
      <c r="E39" s="15" t="s">
        <v>2</v>
      </c>
      <c r="F39" s="15"/>
      <c r="G39" s="16">
        <f>SUM(G40:G44)</f>
        <v>8500.2803434924044</v>
      </c>
      <c r="H39" s="16">
        <f t="shared" ref="H39:J39" si="1">SUM(H40:H44)</f>
        <v>2584</v>
      </c>
      <c r="I39" s="16">
        <f t="shared" si="1"/>
        <v>1065.1199999999999</v>
      </c>
      <c r="J39" s="16">
        <f t="shared" si="1"/>
        <v>1518.88</v>
      </c>
      <c r="K39" s="113"/>
      <c r="L39" s="112"/>
      <c r="M39" s="112"/>
      <c r="N39" s="113"/>
    </row>
    <row r="40" spans="1:14" s="61" customFormat="1" ht="18.75" customHeight="1" thickTop="1" x14ac:dyDescent="0.2">
      <c r="A40" s="25"/>
      <c r="B40" s="20" t="s">
        <v>59</v>
      </c>
      <c r="C40" s="51">
        <v>41121</v>
      </c>
      <c r="D40" s="50">
        <v>45138</v>
      </c>
      <c r="E40" s="19" t="s">
        <v>60</v>
      </c>
      <c r="F40" s="19" t="s">
        <v>1</v>
      </c>
      <c r="G40" s="17">
        <v>500</v>
      </c>
      <c r="H40" s="17">
        <v>500</v>
      </c>
      <c r="I40" s="38">
        <v>500</v>
      </c>
      <c r="J40" s="18">
        <v>0</v>
      </c>
      <c r="K40" s="114"/>
      <c r="L40" s="114"/>
      <c r="M40" s="114"/>
      <c r="N40" s="114"/>
    </row>
    <row r="41" spans="1:14" s="61" customFormat="1" ht="18.75" customHeight="1" x14ac:dyDescent="0.2">
      <c r="A41" s="25"/>
      <c r="B41" s="20" t="s">
        <v>86</v>
      </c>
      <c r="C41" s="51">
        <v>42719</v>
      </c>
      <c r="D41" s="50">
        <v>46451</v>
      </c>
      <c r="E41" s="19" t="s">
        <v>113</v>
      </c>
      <c r="F41" s="19" t="s">
        <v>1</v>
      </c>
      <c r="G41" s="17">
        <v>100</v>
      </c>
      <c r="H41" s="17">
        <v>95</v>
      </c>
      <c r="I41" s="38">
        <v>0</v>
      </c>
      <c r="J41" s="18">
        <v>95</v>
      </c>
      <c r="K41" s="114"/>
      <c r="L41" s="115"/>
      <c r="M41" s="114"/>
      <c r="N41" s="114"/>
    </row>
    <row r="42" spans="1:14" s="61" customFormat="1" ht="18.75" customHeight="1" x14ac:dyDescent="0.2">
      <c r="A42" s="25"/>
      <c r="B42" s="20" t="s">
        <v>103</v>
      </c>
      <c r="C42" s="51">
        <v>43826</v>
      </c>
      <c r="D42" s="50">
        <v>46383</v>
      </c>
      <c r="E42" s="19" t="s">
        <v>104</v>
      </c>
      <c r="F42" s="19" t="s">
        <v>1</v>
      </c>
      <c r="G42" s="17">
        <v>600</v>
      </c>
      <c r="H42" s="17">
        <v>600</v>
      </c>
      <c r="I42" s="38">
        <v>565.12</v>
      </c>
      <c r="J42" s="18">
        <f>H42-I42</f>
        <v>34.879999999999995</v>
      </c>
      <c r="K42" s="114"/>
      <c r="L42" s="116"/>
      <c r="M42" s="114"/>
      <c r="N42" s="114"/>
    </row>
    <row r="43" spans="1:14" s="61" customFormat="1" ht="18.75" customHeight="1" x14ac:dyDescent="0.2">
      <c r="A43" s="25"/>
      <c r="B43" s="20" t="s">
        <v>120</v>
      </c>
      <c r="C43" s="51">
        <v>44008</v>
      </c>
      <c r="D43" s="50">
        <v>47295</v>
      </c>
      <c r="E43" s="43" t="s">
        <v>121</v>
      </c>
      <c r="F43" s="19" t="s">
        <v>1</v>
      </c>
      <c r="G43" s="17">
        <v>489</v>
      </c>
      <c r="H43" s="17">
        <v>489</v>
      </c>
      <c r="I43" s="38">
        <v>0</v>
      </c>
      <c r="J43" s="18">
        <v>489</v>
      </c>
      <c r="K43" s="114"/>
      <c r="L43" s="116"/>
      <c r="M43" s="114"/>
      <c r="N43" s="114"/>
    </row>
    <row r="44" spans="1:14" s="61" customFormat="1" ht="18.75" customHeight="1" x14ac:dyDescent="0.2">
      <c r="A44" s="25"/>
      <c r="B44" s="20" t="s">
        <v>124</v>
      </c>
      <c r="C44" s="51">
        <v>44036</v>
      </c>
      <c r="D44" s="50">
        <v>51341</v>
      </c>
      <c r="E44" s="43" t="s">
        <v>123</v>
      </c>
      <c r="F44" s="19" t="s">
        <v>1</v>
      </c>
      <c r="G44" s="17">
        <v>6811.2803434924044</v>
      </c>
      <c r="H44" s="17">
        <v>900</v>
      </c>
      <c r="I44" s="38">
        <v>0</v>
      </c>
      <c r="J44" s="18">
        <v>900</v>
      </c>
      <c r="K44" s="116"/>
      <c r="L44" s="117"/>
      <c r="M44" s="114"/>
      <c r="N44" s="114"/>
    </row>
    <row r="45" spans="1:14" ht="7.5" customHeight="1" thickBot="1" x14ac:dyDescent="0.25">
      <c r="B45" s="62"/>
      <c r="C45" s="62"/>
      <c r="D45" s="62"/>
      <c r="E45" s="62"/>
      <c r="F45" s="62"/>
      <c r="G45" s="62"/>
      <c r="H45" s="62"/>
      <c r="I45" s="62"/>
      <c r="J45" s="62"/>
    </row>
    <row r="46" spans="1:14" x14ac:dyDescent="0.2">
      <c r="B46" s="96" t="s">
        <v>125</v>
      </c>
      <c r="C46" s="72"/>
      <c r="D46" s="72"/>
      <c r="E46" s="72"/>
      <c r="F46" s="72"/>
      <c r="G46" s="72"/>
      <c r="H46" s="72"/>
      <c r="I46" s="72"/>
      <c r="J46" s="72"/>
      <c r="L46" s="110"/>
    </row>
    <row r="47" spans="1:14" s="64" customFormat="1" x14ac:dyDescent="0.2">
      <c r="A47" s="22"/>
      <c r="B47" s="8"/>
      <c r="C47" s="9"/>
      <c r="D47" s="9"/>
      <c r="E47" s="7"/>
      <c r="F47" s="35"/>
      <c r="G47" s="35"/>
      <c r="H47" s="63"/>
      <c r="I47" s="6"/>
      <c r="J47" s="46"/>
      <c r="K47" s="108"/>
      <c r="L47" s="108"/>
      <c r="M47" s="108"/>
      <c r="N47" s="108"/>
    </row>
    <row r="48" spans="1:14" s="64" customFormat="1" x14ac:dyDescent="0.2">
      <c r="A48" s="22"/>
      <c r="B48" s="8"/>
      <c r="C48" s="9"/>
      <c r="D48" s="9"/>
      <c r="E48" s="7"/>
      <c r="F48" s="35"/>
      <c r="G48" s="35"/>
      <c r="H48" s="63"/>
      <c r="I48" s="6"/>
      <c r="J48" s="46"/>
      <c r="K48" s="108"/>
      <c r="L48" s="110"/>
      <c r="M48" s="108"/>
      <c r="N48" s="108"/>
    </row>
    <row r="49" spans="1:14" s="64" customFormat="1" ht="15" x14ac:dyDescent="0.25">
      <c r="A49" s="22"/>
      <c r="B49" s="101" t="s">
        <v>109</v>
      </c>
      <c r="C49" s="101"/>
      <c r="D49" s="101"/>
      <c r="E49" s="101"/>
      <c r="F49" s="101"/>
      <c r="G49" s="101"/>
      <c r="H49" s="101"/>
      <c r="I49" s="101"/>
      <c r="J49" s="101"/>
      <c r="K49" s="108"/>
      <c r="L49" s="108"/>
      <c r="M49" s="108"/>
      <c r="N49" s="108"/>
    </row>
    <row r="50" spans="1:14" s="64" customFormat="1" x14ac:dyDescent="0.2">
      <c r="A50" s="22"/>
      <c r="B50" s="1"/>
      <c r="C50" s="1"/>
      <c r="D50" s="1"/>
      <c r="E50" s="1"/>
      <c r="F50" s="1"/>
      <c r="G50" s="1"/>
      <c r="H50" s="1"/>
      <c r="I50" s="1"/>
      <c r="J50" s="1"/>
      <c r="K50" s="108"/>
      <c r="L50" s="108"/>
      <c r="M50" s="108"/>
      <c r="N50" s="108"/>
    </row>
    <row r="51" spans="1:14" s="64" customFormat="1" x14ac:dyDescent="0.2">
      <c r="A51" s="22"/>
      <c r="B51" s="106" t="s">
        <v>131</v>
      </c>
      <c r="C51" s="106"/>
      <c r="D51" s="106"/>
      <c r="E51" s="106"/>
      <c r="F51" s="106"/>
      <c r="G51" s="106"/>
      <c r="H51" s="106"/>
      <c r="I51" s="106"/>
      <c r="J51" s="106"/>
      <c r="K51" s="108"/>
      <c r="L51" s="108"/>
      <c r="M51" s="108"/>
      <c r="N51" s="108"/>
    </row>
    <row r="52" spans="1:14" s="64" customFormat="1" ht="26.25" customHeight="1" x14ac:dyDescent="0.2">
      <c r="A52" s="22"/>
      <c r="B52" s="103" t="s">
        <v>39</v>
      </c>
      <c r="C52" s="103" t="s">
        <v>40</v>
      </c>
      <c r="D52" s="103" t="s">
        <v>41</v>
      </c>
      <c r="E52" s="103" t="s">
        <v>42</v>
      </c>
      <c r="F52" s="103" t="s">
        <v>43</v>
      </c>
      <c r="G52" s="103" t="s">
        <v>44</v>
      </c>
      <c r="H52" s="103" t="s">
        <v>45</v>
      </c>
      <c r="I52" s="103" t="s">
        <v>46</v>
      </c>
      <c r="J52" s="90" t="s">
        <v>47</v>
      </c>
      <c r="K52" s="108"/>
      <c r="L52" s="108"/>
      <c r="M52" s="108"/>
      <c r="N52" s="108"/>
    </row>
    <row r="53" spans="1:14" s="64" customFormat="1" x14ac:dyDescent="0.2">
      <c r="A53" s="22"/>
      <c r="B53" s="104"/>
      <c r="C53" s="104"/>
      <c r="D53" s="104"/>
      <c r="E53" s="104"/>
      <c r="F53" s="104"/>
      <c r="G53" s="104"/>
      <c r="H53" s="104"/>
      <c r="I53" s="104"/>
      <c r="J53" s="91">
        <f>J35</f>
        <v>45716</v>
      </c>
      <c r="K53" s="108"/>
      <c r="L53" s="108"/>
      <c r="M53" s="108"/>
      <c r="N53" s="108"/>
    </row>
    <row r="54" spans="1:14" s="64" customFormat="1" x14ac:dyDescent="0.2">
      <c r="A54" s="22"/>
      <c r="B54" s="1"/>
      <c r="C54" s="2"/>
      <c r="D54" s="1"/>
      <c r="E54" s="2"/>
      <c r="F54" s="2"/>
      <c r="G54" s="2"/>
      <c r="H54" s="3"/>
      <c r="I54" s="2"/>
      <c r="J54" s="1"/>
      <c r="K54" s="110"/>
      <c r="L54" s="108"/>
      <c r="M54" s="108"/>
      <c r="N54" s="108"/>
    </row>
    <row r="55" spans="1:14" s="64" customFormat="1" ht="15" thickBot="1" x14ac:dyDescent="0.25">
      <c r="A55" s="22" t="s">
        <v>132</v>
      </c>
      <c r="B55" s="4"/>
      <c r="C55" s="2"/>
      <c r="D55" s="1"/>
      <c r="E55" s="13" t="s">
        <v>159</v>
      </c>
      <c r="F55" s="13"/>
      <c r="G55" s="39">
        <f>G57*62.1134</f>
        <v>30746.132999999998</v>
      </c>
      <c r="H55" s="39">
        <f t="shared" ref="H55:J55" si="2">H57*62.1134</f>
        <v>30746.132999999998</v>
      </c>
      <c r="I55" s="39">
        <f t="shared" si="2"/>
        <v>30746.132999999998</v>
      </c>
      <c r="J55" s="39">
        <f t="shared" si="2"/>
        <v>0</v>
      </c>
      <c r="K55" s="108"/>
      <c r="L55" s="108"/>
      <c r="M55" s="108"/>
      <c r="N55" s="108"/>
    </row>
    <row r="56" spans="1:14" s="64" customFormat="1" ht="13.5" thickTop="1" x14ac:dyDescent="0.2">
      <c r="A56" s="22"/>
      <c r="B56" s="20"/>
      <c r="C56" s="92"/>
      <c r="D56" s="92"/>
      <c r="E56" s="19"/>
      <c r="F56" s="59"/>
      <c r="G56" s="17"/>
      <c r="H56" s="17"/>
      <c r="I56" s="34"/>
      <c r="J56" s="18"/>
      <c r="K56" s="108"/>
      <c r="L56" s="108"/>
      <c r="M56" s="108"/>
      <c r="N56" s="108"/>
    </row>
    <row r="57" spans="1:14" s="64" customFormat="1" ht="15.75" thickBot="1" x14ac:dyDescent="0.3">
      <c r="A57" s="22"/>
      <c r="B57" s="20"/>
      <c r="C57" s="92"/>
      <c r="D57" s="92"/>
      <c r="E57" s="15" t="s">
        <v>2</v>
      </c>
      <c r="F57" s="15"/>
      <c r="G57" s="93">
        <v>495</v>
      </c>
      <c r="H57" s="93">
        <v>495</v>
      </c>
      <c r="I57" s="94">
        <v>495</v>
      </c>
      <c r="J57" s="93">
        <v>0</v>
      </c>
      <c r="K57" s="108"/>
      <c r="L57" s="118"/>
      <c r="M57" s="108"/>
      <c r="N57" s="108"/>
    </row>
    <row r="58" spans="1:14" s="64" customFormat="1" ht="13.5" thickTop="1" x14ac:dyDescent="0.2">
      <c r="A58" s="22"/>
      <c r="B58" s="20" t="s">
        <v>108</v>
      </c>
      <c r="C58" s="51">
        <v>43829</v>
      </c>
      <c r="D58" s="50">
        <v>46382</v>
      </c>
      <c r="E58" s="19" t="s">
        <v>110</v>
      </c>
      <c r="F58" s="19" t="s">
        <v>1</v>
      </c>
      <c r="G58" s="17">
        <v>495</v>
      </c>
      <c r="H58" s="17">
        <v>495</v>
      </c>
      <c r="I58" s="38">
        <v>495</v>
      </c>
      <c r="J58" s="18">
        <v>0</v>
      </c>
      <c r="K58" s="108"/>
      <c r="L58" s="108"/>
      <c r="M58" s="108"/>
      <c r="N58" s="108"/>
    </row>
    <row r="59" spans="1:14" s="64" customFormat="1" x14ac:dyDescent="0.2">
      <c r="A59" s="22"/>
      <c r="B59" s="20"/>
      <c r="C59" s="50"/>
      <c r="D59" s="50"/>
      <c r="E59" s="19"/>
      <c r="F59" s="19"/>
      <c r="G59" s="17"/>
      <c r="H59" s="17"/>
      <c r="I59" s="38"/>
      <c r="J59" s="18"/>
      <c r="K59" s="108"/>
      <c r="L59" s="108"/>
      <c r="M59" s="108"/>
      <c r="N59" s="108"/>
    </row>
    <row r="60" spans="1:14" s="64" customFormat="1" x14ac:dyDescent="0.2">
      <c r="A60" s="22"/>
      <c r="B60" s="20"/>
      <c r="C60" s="50"/>
      <c r="D60" s="50"/>
      <c r="E60" s="19"/>
      <c r="F60" s="19"/>
      <c r="G60" s="17"/>
      <c r="H60" s="17"/>
      <c r="I60" s="38"/>
      <c r="J60" s="18"/>
      <c r="K60" s="108"/>
      <c r="L60" s="108"/>
      <c r="M60" s="108"/>
      <c r="N60" s="108"/>
    </row>
    <row r="61" spans="1:14" s="64" customFormat="1" x14ac:dyDescent="0.2">
      <c r="A61" s="22"/>
      <c r="B61" s="20"/>
      <c r="C61" s="50"/>
      <c r="D61" s="50"/>
      <c r="E61" s="19"/>
      <c r="F61" s="19"/>
      <c r="G61" s="17"/>
      <c r="H61" s="17"/>
      <c r="I61" s="38"/>
      <c r="J61" s="18"/>
      <c r="K61" s="108"/>
      <c r="L61" s="108"/>
      <c r="M61" s="108"/>
      <c r="N61" s="108"/>
    </row>
    <row r="62" spans="1:14" s="64" customFormat="1" ht="15" x14ac:dyDescent="0.25">
      <c r="A62" s="22"/>
      <c r="B62" s="101" t="s">
        <v>48</v>
      </c>
      <c r="C62" s="101"/>
      <c r="D62" s="101"/>
      <c r="E62" s="101"/>
      <c r="F62" s="101"/>
      <c r="G62" s="101"/>
      <c r="H62" s="101"/>
      <c r="I62" s="101"/>
      <c r="J62" s="101"/>
      <c r="K62" s="108"/>
      <c r="L62" s="108"/>
      <c r="M62" s="108"/>
      <c r="N62" s="108"/>
    </row>
    <row r="63" spans="1:14" s="64" customFormat="1" x14ac:dyDescent="0.2">
      <c r="A63" s="22"/>
      <c r="B63" s="1"/>
      <c r="C63" s="1"/>
      <c r="D63" s="1"/>
      <c r="E63" s="1"/>
      <c r="F63" s="1"/>
      <c r="G63" s="1"/>
      <c r="H63" s="1"/>
      <c r="I63" s="1"/>
      <c r="J63" s="46"/>
      <c r="K63" s="108"/>
      <c r="L63" s="108"/>
      <c r="M63" s="108"/>
      <c r="N63" s="108"/>
    </row>
    <row r="64" spans="1:14" s="64" customFormat="1" ht="12.75" customHeight="1" x14ac:dyDescent="0.2">
      <c r="A64" s="22"/>
      <c r="B64" s="106" t="s">
        <v>38</v>
      </c>
      <c r="C64" s="106"/>
      <c r="D64" s="106"/>
      <c r="E64" s="106"/>
      <c r="F64" s="106"/>
      <c r="G64" s="106"/>
      <c r="H64" s="106"/>
      <c r="I64" s="106"/>
      <c r="J64" s="106"/>
      <c r="K64" s="108"/>
      <c r="L64" s="108"/>
      <c r="M64" s="108"/>
      <c r="N64" s="108"/>
    </row>
    <row r="65" spans="1:15" s="64" customFormat="1" ht="23.25" customHeight="1" x14ac:dyDescent="0.2">
      <c r="A65" s="22"/>
      <c r="B65" s="103" t="s">
        <v>39</v>
      </c>
      <c r="C65" s="103" t="s">
        <v>40</v>
      </c>
      <c r="D65" s="103" t="s">
        <v>41</v>
      </c>
      <c r="E65" s="103" t="s">
        <v>42</v>
      </c>
      <c r="F65" s="103" t="s">
        <v>43</v>
      </c>
      <c r="G65" s="103" t="s">
        <v>44</v>
      </c>
      <c r="H65" s="103" t="s">
        <v>45</v>
      </c>
      <c r="I65" s="103" t="s">
        <v>46</v>
      </c>
      <c r="J65" s="90" t="str">
        <f>J34</f>
        <v>Outstanding Amount</v>
      </c>
      <c r="K65" s="108"/>
      <c r="L65" s="108"/>
      <c r="M65" s="108"/>
      <c r="N65" s="108"/>
    </row>
    <row r="66" spans="1:15" s="64" customFormat="1" x14ac:dyDescent="0.2">
      <c r="A66" s="22"/>
      <c r="B66" s="104"/>
      <c r="C66" s="104"/>
      <c r="D66" s="104"/>
      <c r="E66" s="104"/>
      <c r="F66" s="104"/>
      <c r="G66" s="104"/>
      <c r="H66" s="104"/>
      <c r="I66" s="104"/>
      <c r="J66" s="91">
        <f>+J35</f>
        <v>45716</v>
      </c>
      <c r="K66" s="108"/>
      <c r="L66" s="119"/>
      <c r="M66" s="108"/>
      <c r="N66" s="108"/>
    </row>
    <row r="67" spans="1:15" s="64" customFormat="1" x14ac:dyDescent="0.2">
      <c r="A67" s="22"/>
      <c r="B67" s="2"/>
      <c r="C67" s="2"/>
      <c r="D67" s="2"/>
      <c r="E67" s="2"/>
      <c r="F67" s="2"/>
      <c r="G67" s="2"/>
      <c r="H67" s="2"/>
      <c r="I67" s="2"/>
      <c r="J67" s="10"/>
      <c r="K67" s="108"/>
      <c r="L67" s="108"/>
      <c r="M67" s="108"/>
      <c r="N67" s="108"/>
    </row>
    <row r="68" spans="1:15" s="64" customFormat="1" ht="15.75" thickBot="1" x14ac:dyDescent="0.3">
      <c r="A68" s="22" t="s">
        <v>132</v>
      </c>
      <c r="B68" s="2"/>
      <c r="C68" s="2"/>
      <c r="D68" s="2"/>
      <c r="E68" s="13" t="s">
        <v>3</v>
      </c>
      <c r="F68" s="5"/>
      <c r="G68" s="14">
        <v>320000</v>
      </c>
      <c r="H68" s="14">
        <v>132361.90000000002</v>
      </c>
      <c r="I68" s="14">
        <v>0</v>
      </c>
      <c r="J68" s="14">
        <v>132361.90000000002</v>
      </c>
      <c r="K68" s="110"/>
      <c r="L68" s="110"/>
      <c r="M68" s="108"/>
      <c r="N68" s="108"/>
    </row>
    <row r="69" spans="1:15" s="64" customFormat="1" ht="13.5" thickTop="1" x14ac:dyDescent="0.2">
      <c r="A69" s="22"/>
      <c r="B69" s="65" t="s">
        <v>62</v>
      </c>
      <c r="C69" s="50">
        <v>45230</v>
      </c>
      <c r="D69" s="50">
        <v>47057</v>
      </c>
      <c r="E69" s="45" t="s">
        <v>149</v>
      </c>
      <c r="F69" s="66" t="s">
        <v>0</v>
      </c>
      <c r="G69" s="67"/>
      <c r="H69" s="68">
        <v>5000</v>
      </c>
      <c r="I69" s="41">
        <v>0</v>
      </c>
      <c r="J69" s="66">
        <v>5000</v>
      </c>
      <c r="K69" s="110"/>
      <c r="L69" s="108"/>
      <c r="M69" s="108"/>
      <c r="N69" s="108"/>
    </row>
    <row r="70" spans="1:15" s="60" customFormat="1" ht="14.25" customHeight="1" x14ac:dyDescent="0.2">
      <c r="A70" s="23" t="s">
        <v>4</v>
      </c>
      <c r="B70" s="65" t="s">
        <v>62</v>
      </c>
      <c r="C70" s="50">
        <v>45291</v>
      </c>
      <c r="D70" s="50">
        <v>47118</v>
      </c>
      <c r="E70" s="69" t="s">
        <v>100</v>
      </c>
      <c r="F70" s="70" t="s">
        <v>0</v>
      </c>
      <c r="G70" s="70"/>
      <c r="H70" s="68">
        <v>20000</v>
      </c>
      <c r="I70" s="71">
        <v>0</v>
      </c>
      <c r="J70" s="70">
        <v>20000</v>
      </c>
      <c r="K70" s="113"/>
      <c r="L70" s="113"/>
      <c r="M70" s="113"/>
      <c r="N70" s="113"/>
      <c r="O70" s="64"/>
    </row>
    <row r="71" spans="1:15" s="60" customFormat="1" ht="14.25" customHeight="1" x14ac:dyDescent="0.2">
      <c r="A71" s="23" t="s">
        <v>6</v>
      </c>
      <c r="B71" s="65" t="s">
        <v>62</v>
      </c>
      <c r="C71" s="50">
        <v>45291</v>
      </c>
      <c r="D71" s="50">
        <v>47118</v>
      </c>
      <c r="E71" s="69" t="s">
        <v>100</v>
      </c>
      <c r="F71" s="70" t="s">
        <v>0</v>
      </c>
      <c r="G71" s="70"/>
      <c r="H71" s="68">
        <v>7079.3</v>
      </c>
      <c r="I71" s="40">
        <v>0</v>
      </c>
      <c r="J71" s="70">
        <v>7079.3</v>
      </c>
      <c r="K71" s="113"/>
      <c r="L71" s="113"/>
      <c r="M71" s="113"/>
      <c r="N71" s="113"/>
      <c r="O71" s="64"/>
    </row>
    <row r="72" spans="1:15" x14ac:dyDescent="0.2">
      <c r="B72" s="65" t="s">
        <v>64</v>
      </c>
      <c r="C72" s="50">
        <v>44561</v>
      </c>
      <c r="D72" s="50">
        <v>47118</v>
      </c>
      <c r="E72" s="52" t="s">
        <v>133</v>
      </c>
      <c r="F72" s="73" t="s">
        <v>0</v>
      </c>
      <c r="G72" s="72"/>
      <c r="H72" s="73">
        <v>10116</v>
      </c>
      <c r="I72" s="42">
        <v>0</v>
      </c>
      <c r="J72" s="74">
        <v>10116</v>
      </c>
      <c r="O72" s="64"/>
    </row>
    <row r="73" spans="1:15" s="64" customFormat="1" x14ac:dyDescent="0.2">
      <c r="A73" s="22"/>
      <c r="B73" s="65" t="s">
        <v>64</v>
      </c>
      <c r="C73" s="50">
        <v>44864</v>
      </c>
      <c r="D73" s="50">
        <v>47421</v>
      </c>
      <c r="E73" s="75" t="s">
        <v>143</v>
      </c>
      <c r="F73" s="74" t="s">
        <v>0</v>
      </c>
      <c r="G73" s="55"/>
      <c r="H73" s="76">
        <v>3826.7</v>
      </c>
      <c r="I73" s="42">
        <v>0</v>
      </c>
      <c r="J73" s="74">
        <v>3826.7</v>
      </c>
      <c r="K73" s="108"/>
      <c r="L73" s="108"/>
      <c r="M73" s="108"/>
      <c r="N73" s="108"/>
    </row>
    <row r="74" spans="1:15" s="64" customFormat="1" x14ac:dyDescent="0.2">
      <c r="A74" s="22"/>
      <c r="B74" s="65" t="s">
        <v>64</v>
      </c>
      <c r="C74" s="50">
        <v>44926</v>
      </c>
      <c r="D74" s="50">
        <v>47483</v>
      </c>
      <c r="E74" s="75" t="s">
        <v>143</v>
      </c>
      <c r="F74" s="74" t="s">
        <v>0</v>
      </c>
      <c r="G74" s="55"/>
      <c r="H74" s="58">
        <v>7079.3</v>
      </c>
      <c r="I74" s="42">
        <v>0</v>
      </c>
      <c r="J74" s="74">
        <v>7079.3</v>
      </c>
      <c r="K74" s="108"/>
      <c r="L74" s="108"/>
      <c r="M74" s="108"/>
      <c r="N74" s="108"/>
    </row>
    <row r="75" spans="1:15" s="60" customFormat="1" ht="14.25" customHeight="1" x14ac:dyDescent="0.2">
      <c r="A75" s="23" t="s">
        <v>5</v>
      </c>
      <c r="B75" s="65" t="s">
        <v>61</v>
      </c>
      <c r="C75" s="50">
        <v>45199</v>
      </c>
      <c r="D75" s="50">
        <v>46295</v>
      </c>
      <c r="E75" s="45" t="s">
        <v>151</v>
      </c>
      <c r="F75" s="66" t="s">
        <v>0</v>
      </c>
      <c r="G75" s="67"/>
      <c r="H75" s="68">
        <v>4639.3</v>
      </c>
      <c r="I75" s="42">
        <v>0</v>
      </c>
      <c r="J75" s="66">
        <v>4639.3</v>
      </c>
      <c r="K75" s="113"/>
      <c r="L75" s="113"/>
      <c r="M75" s="113"/>
      <c r="N75" s="113"/>
      <c r="O75" s="64"/>
    </row>
    <row r="76" spans="1:15" s="60" customFormat="1" x14ac:dyDescent="0.2">
      <c r="A76" s="23" t="s">
        <v>8</v>
      </c>
      <c r="B76" s="65" t="s">
        <v>61</v>
      </c>
      <c r="C76" s="50">
        <v>45230</v>
      </c>
      <c r="D76" s="50">
        <v>46326</v>
      </c>
      <c r="E76" s="52" t="s">
        <v>150</v>
      </c>
      <c r="F76" s="73" t="s">
        <v>0</v>
      </c>
      <c r="G76" s="73"/>
      <c r="H76" s="76">
        <v>5000</v>
      </c>
      <c r="I76" s="44">
        <v>0</v>
      </c>
      <c r="J76" s="73">
        <v>5000</v>
      </c>
      <c r="K76" s="113"/>
      <c r="L76" s="113"/>
      <c r="M76" s="113"/>
      <c r="N76" s="113"/>
      <c r="O76" s="64"/>
    </row>
    <row r="77" spans="1:15" s="60" customFormat="1" ht="20.25" customHeight="1" x14ac:dyDescent="0.2">
      <c r="A77" s="23" t="s">
        <v>7</v>
      </c>
      <c r="B77" s="65" t="s">
        <v>61</v>
      </c>
      <c r="C77" s="50">
        <v>44810</v>
      </c>
      <c r="D77" s="50">
        <v>45906</v>
      </c>
      <c r="E77" s="52" t="s">
        <v>142</v>
      </c>
      <c r="F77" s="73" t="s">
        <v>0</v>
      </c>
      <c r="G77" s="73"/>
      <c r="H77" s="58">
        <v>39621.300000000003</v>
      </c>
      <c r="I77" s="44">
        <v>0</v>
      </c>
      <c r="J77" s="73">
        <v>39621.300000000003</v>
      </c>
      <c r="K77" s="113"/>
      <c r="L77" s="113"/>
      <c r="M77" s="113"/>
      <c r="N77" s="113"/>
      <c r="O77" s="64"/>
    </row>
    <row r="78" spans="1:15" s="64" customFormat="1" ht="12.75" customHeight="1" x14ac:dyDescent="0.2">
      <c r="A78" s="22"/>
      <c r="B78" s="65" t="s">
        <v>61</v>
      </c>
      <c r="C78" s="50">
        <v>44894</v>
      </c>
      <c r="D78" s="50">
        <v>45990</v>
      </c>
      <c r="E78" s="45" t="s">
        <v>144</v>
      </c>
      <c r="F78" s="66" t="s">
        <v>0</v>
      </c>
      <c r="G78" s="66"/>
      <c r="H78" s="68">
        <v>10000</v>
      </c>
      <c r="I78" s="77">
        <v>0</v>
      </c>
      <c r="J78" s="66">
        <v>10000</v>
      </c>
      <c r="K78" s="108"/>
      <c r="L78" s="108"/>
      <c r="M78" s="108"/>
      <c r="N78" s="108"/>
    </row>
    <row r="79" spans="1:15" s="64" customFormat="1" x14ac:dyDescent="0.2">
      <c r="A79" s="22"/>
      <c r="B79" s="65" t="s">
        <v>61</v>
      </c>
      <c r="C79" s="50">
        <v>44926</v>
      </c>
      <c r="D79" s="50">
        <v>46022</v>
      </c>
      <c r="E79" s="78" t="s">
        <v>144</v>
      </c>
      <c r="F79" s="79" t="s">
        <v>0</v>
      </c>
      <c r="G79" s="79"/>
      <c r="H79" s="80">
        <v>20000</v>
      </c>
      <c r="I79" s="53">
        <v>0</v>
      </c>
      <c r="J79" s="79">
        <v>20000</v>
      </c>
      <c r="K79" s="108"/>
      <c r="L79" s="108"/>
      <c r="M79" s="108"/>
      <c r="N79" s="108"/>
    </row>
    <row r="80" spans="1:15" s="64" customFormat="1" x14ac:dyDescent="0.2">
      <c r="A80" s="22"/>
      <c r="B80" s="65"/>
      <c r="C80" s="51"/>
      <c r="D80" s="51"/>
      <c r="E80" s="69"/>
      <c r="F80" s="70"/>
      <c r="G80" s="70"/>
      <c r="H80" s="68"/>
      <c r="I80" s="40"/>
      <c r="J80" s="70"/>
      <c r="K80" s="108"/>
      <c r="L80" s="108"/>
      <c r="M80" s="108"/>
      <c r="N80" s="108"/>
    </row>
    <row r="81" spans="1:14" s="64" customFormat="1" ht="12.75" customHeight="1" x14ac:dyDescent="0.2">
      <c r="A81" s="22"/>
      <c r="B81" s="81"/>
      <c r="C81" s="81"/>
      <c r="D81" s="81"/>
      <c r="E81" s="55"/>
      <c r="F81" s="55"/>
      <c r="G81" s="55"/>
      <c r="H81" s="55"/>
      <c r="I81" s="55"/>
      <c r="J81" s="47"/>
      <c r="K81" s="108"/>
      <c r="L81" s="108"/>
      <c r="M81" s="108"/>
      <c r="N81" s="108"/>
    </row>
    <row r="82" spans="1:14" s="64" customFormat="1" ht="15" x14ac:dyDescent="0.25">
      <c r="A82" s="22"/>
      <c r="B82" s="101" t="s">
        <v>49</v>
      </c>
      <c r="C82" s="101"/>
      <c r="D82" s="101"/>
      <c r="E82" s="101"/>
      <c r="F82" s="101"/>
      <c r="G82" s="101"/>
      <c r="H82" s="101"/>
      <c r="I82" s="101"/>
      <c r="J82" s="101"/>
      <c r="K82" s="108"/>
      <c r="L82" s="108"/>
      <c r="M82" s="108"/>
      <c r="N82" s="108"/>
    </row>
    <row r="83" spans="1:14" s="64" customFormat="1" x14ac:dyDescent="0.2">
      <c r="A83" s="22"/>
      <c r="B83" s="1"/>
      <c r="C83" s="1"/>
      <c r="D83" s="1"/>
      <c r="E83" s="1"/>
      <c r="F83" s="1"/>
      <c r="G83" s="1"/>
      <c r="H83" s="1"/>
      <c r="I83" s="1"/>
      <c r="J83" s="46"/>
      <c r="K83" s="108"/>
      <c r="L83" s="108"/>
      <c r="M83" s="108"/>
      <c r="N83" s="108"/>
    </row>
    <row r="84" spans="1:14" s="64" customFormat="1" ht="12.75" customHeight="1" x14ac:dyDescent="0.2">
      <c r="A84" s="22"/>
      <c r="B84" s="106" t="s">
        <v>38</v>
      </c>
      <c r="C84" s="106"/>
      <c r="D84" s="106"/>
      <c r="E84" s="106"/>
      <c r="F84" s="106"/>
      <c r="G84" s="106"/>
      <c r="H84" s="106"/>
      <c r="I84" s="106"/>
      <c r="J84" s="106"/>
      <c r="K84" s="108"/>
      <c r="L84" s="108"/>
      <c r="M84" s="108"/>
      <c r="N84" s="108"/>
    </row>
    <row r="85" spans="1:14" s="64" customFormat="1" ht="25.5" customHeight="1" x14ac:dyDescent="0.2">
      <c r="A85" s="22"/>
      <c r="B85" s="103" t="s">
        <v>39</v>
      </c>
      <c r="C85" s="103" t="s">
        <v>40</v>
      </c>
      <c r="D85" s="103" t="s">
        <v>41</v>
      </c>
      <c r="E85" s="103" t="s">
        <v>42</v>
      </c>
      <c r="F85" s="103" t="s">
        <v>43</v>
      </c>
      <c r="G85" s="103" t="s">
        <v>44</v>
      </c>
      <c r="H85" s="103" t="s">
        <v>45</v>
      </c>
      <c r="I85" s="103" t="s">
        <v>46</v>
      </c>
      <c r="J85" s="90" t="str">
        <f>J65</f>
        <v>Outstanding Amount</v>
      </c>
      <c r="K85" s="108"/>
      <c r="L85" s="108"/>
      <c r="M85" s="108"/>
      <c r="N85" s="108"/>
    </row>
    <row r="86" spans="1:14" s="60" customFormat="1" ht="14.25" customHeight="1" x14ac:dyDescent="0.2">
      <c r="A86" s="23"/>
      <c r="B86" s="104"/>
      <c r="C86" s="104"/>
      <c r="D86" s="104"/>
      <c r="E86" s="104"/>
      <c r="F86" s="104"/>
      <c r="G86" s="104"/>
      <c r="H86" s="104"/>
      <c r="I86" s="104"/>
      <c r="J86" s="91">
        <f>+J66</f>
        <v>45716</v>
      </c>
      <c r="K86" s="113"/>
      <c r="L86" s="113"/>
      <c r="M86" s="113"/>
      <c r="N86" s="113"/>
    </row>
    <row r="87" spans="1:14" s="60" customFormat="1" ht="14.25" customHeight="1" x14ac:dyDescent="0.2">
      <c r="A87" s="23"/>
      <c r="B87" s="2"/>
      <c r="C87" s="2"/>
      <c r="D87" s="2"/>
      <c r="E87" s="2"/>
      <c r="F87" s="2"/>
      <c r="G87" s="2"/>
      <c r="H87" s="2"/>
      <c r="I87" s="2"/>
      <c r="J87" s="10"/>
      <c r="K87" s="113"/>
      <c r="L87" s="113"/>
      <c r="M87" s="113"/>
      <c r="N87" s="113"/>
    </row>
    <row r="88" spans="1:14" s="60" customFormat="1" ht="14.25" customHeight="1" thickBot="1" x14ac:dyDescent="0.3">
      <c r="A88" s="23" t="s">
        <v>132</v>
      </c>
      <c r="B88" s="2"/>
      <c r="C88" s="2"/>
      <c r="D88" s="2"/>
      <c r="E88" s="13" t="s">
        <v>3</v>
      </c>
      <c r="F88" s="5"/>
      <c r="G88" s="14">
        <v>32048</v>
      </c>
      <c r="H88" s="14">
        <v>25910</v>
      </c>
      <c r="I88" s="14">
        <v>25910</v>
      </c>
      <c r="J88" s="14">
        <v>0</v>
      </c>
      <c r="K88" s="113"/>
      <c r="L88" s="113"/>
      <c r="M88" s="113"/>
      <c r="N88" s="113"/>
    </row>
    <row r="89" spans="1:14" s="60" customFormat="1" ht="14.25" customHeight="1" thickTop="1" x14ac:dyDescent="0.2">
      <c r="A89" s="23"/>
      <c r="B89" s="20" t="s">
        <v>11</v>
      </c>
      <c r="C89" s="51">
        <v>40400</v>
      </c>
      <c r="D89" s="51">
        <v>41495</v>
      </c>
      <c r="E89" s="19" t="s">
        <v>66</v>
      </c>
      <c r="F89" s="17" t="s">
        <v>0</v>
      </c>
      <c r="G89" s="17"/>
      <c r="H89" s="30">
        <v>206</v>
      </c>
      <c r="I89" s="82">
        <v>206</v>
      </c>
      <c r="J89" s="21">
        <v>0</v>
      </c>
      <c r="K89" s="113"/>
      <c r="L89" s="113"/>
      <c r="M89" s="113"/>
      <c r="N89" s="113"/>
    </row>
    <row r="90" spans="1:14" s="60" customFormat="1" ht="14.25" customHeight="1" x14ac:dyDescent="0.2">
      <c r="A90" s="23"/>
      <c r="B90" s="20" t="s">
        <v>11</v>
      </c>
      <c r="C90" s="51">
        <v>40428</v>
      </c>
      <c r="D90" s="51">
        <v>41495</v>
      </c>
      <c r="E90" s="19" t="s">
        <v>66</v>
      </c>
      <c r="F90" s="17" t="s">
        <v>0</v>
      </c>
      <c r="G90" s="17"/>
      <c r="H90" s="30">
        <v>350</v>
      </c>
      <c r="I90" s="82">
        <v>350</v>
      </c>
      <c r="J90" s="21">
        <v>0</v>
      </c>
      <c r="K90" s="113"/>
      <c r="L90" s="113"/>
      <c r="M90" s="113"/>
      <c r="N90" s="113"/>
    </row>
    <row r="91" spans="1:14" s="60" customFormat="1" ht="14.25" customHeight="1" x14ac:dyDescent="0.2">
      <c r="A91" s="23"/>
      <c r="B91" s="20" t="s">
        <v>11</v>
      </c>
      <c r="C91" s="51">
        <v>40456</v>
      </c>
      <c r="D91" s="51">
        <v>41495</v>
      </c>
      <c r="E91" s="19" t="s">
        <v>66</v>
      </c>
      <c r="F91" s="17" t="s">
        <v>0</v>
      </c>
      <c r="G91" s="17"/>
      <c r="H91" s="30">
        <v>270</v>
      </c>
      <c r="I91" s="82">
        <v>270</v>
      </c>
      <c r="J91" s="21">
        <v>0</v>
      </c>
      <c r="K91" s="113"/>
      <c r="L91" s="113"/>
      <c r="M91" s="113"/>
      <c r="N91" s="113"/>
    </row>
    <row r="92" spans="1:14" s="60" customFormat="1" ht="14.25" customHeight="1" x14ac:dyDescent="0.2">
      <c r="A92" s="23"/>
      <c r="B92" s="20" t="s">
        <v>11</v>
      </c>
      <c r="C92" s="51">
        <v>40484</v>
      </c>
      <c r="D92" s="51">
        <v>41495</v>
      </c>
      <c r="E92" s="19" t="s">
        <v>66</v>
      </c>
      <c r="F92" s="17" t="s">
        <v>0</v>
      </c>
      <c r="G92" s="17"/>
      <c r="H92" s="30">
        <v>885</v>
      </c>
      <c r="I92" s="82">
        <v>885</v>
      </c>
      <c r="J92" s="21">
        <v>0</v>
      </c>
      <c r="K92" s="113"/>
      <c r="L92" s="113"/>
      <c r="M92" s="113"/>
      <c r="N92" s="113"/>
    </row>
    <row r="93" spans="1:14" s="60" customFormat="1" ht="14.25" customHeight="1" x14ac:dyDescent="0.2">
      <c r="A93" s="23"/>
      <c r="B93" s="20" t="s">
        <v>11</v>
      </c>
      <c r="C93" s="51">
        <v>40519</v>
      </c>
      <c r="D93" s="51">
        <v>41495</v>
      </c>
      <c r="E93" s="19" t="s">
        <v>66</v>
      </c>
      <c r="F93" s="17" t="s">
        <v>0</v>
      </c>
      <c r="G93" s="17"/>
      <c r="H93" s="30">
        <v>1249</v>
      </c>
      <c r="I93" s="82">
        <v>1249</v>
      </c>
      <c r="J93" s="21">
        <v>0</v>
      </c>
      <c r="K93" s="113"/>
      <c r="L93" s="113"/>
      <c r="M93" s="113"/>
      <c r="N93" s="113"/>
    </row>
    <row r="94" spans="1:14" s="60" customFormat="1" ht="14.25" customHeight="1" x14ac:dyDescent="0.2">
      <c r="A94" s="23"/>
      <c r="B94" s="20" t="s">
        <v>9</v>
      </c>
      <c r="C94" s="51">
        <v>40218</v>
      </c>
      <c r="D94" s="51">
        <v>42041</v>
      </c>
      <c r="E94" s="19" t="s">
        <v>65</v>
      </c>
      <c r="F94" s="17" t="s">
        <v>0</v>
      </c>
      <c r="G94" s="17"/>
      <c r="H94" s="30">
        <v>118.8</v>
      </c>
      <c r="I94" s="30">
        <v>118.8</v>
      </c>
      <c r="J94" s="21">
        <v>0</v>
      </c>
      <c r="K94" s="113"/>
      <c r="L94" s="113"/>
      <c r="M94" s="113"/>
      <c r="N94" s="113"/>
    </row>
    <row r="95" spans="1:14" s="60" customFormat="1" ht="14.25" customHeight="1" x14ac:dyDescent="0.2">
      <c r="A95" s="23"/>
      <c r="B95" s="20" t="s">
        <v>9</v>
      </c>
      <c r="C95" s="51">
        <v>40239</v>
      </c>
      <c r="D95" s="51">
        <v>42041</v>
      </c>
      <c r="E95" s="19" t="s">
        <v>65</v>
      </c>
      <c r="F95" s="17" t="s">
        <v>0</v>
      </c>
      <c r="G95" s="17"/>
      <c r="H95" s="30">
        <v>2552.8000000000002</v>
      </c>
      <c r="I95" s="30">
        <v>2552.8000000000002</v>
      </c>
      <c r="J95" s="21">
        <v>0</v>
      </c>
      <c r="K95" s="113"/>
      <c r="L95" s="113"/>
      <c r="M95" s="113"/>
      <c r="N95" s="113"/>
    </row>
    <row r="96" spans="1:14" s="60" customFormat="1" ht="14.25" customHeight="1" x14ac:dyDescent="0.2">
      <c r="A96" s="23"/>
      <c r="B96" s="20" t="s">
        <v>9</v>
      </c>
      <c r="C96" s="51">
        <v>40274</v>
      </c>
      <c r="D96" s="51">
        <v>42041</v>
      </c>
      <c r="E96" s="19" t="s">
        <v>65</v>
      </c>
      <c r="F96" s="17" t="s">
        <v>0</v>
      </c>
      <c r="G96" s="17"/>
      <c r="H96" s="30">
        <v>610</v>
      </c>
      <c r="I96" s="30">
        <v>610</v>
      </c>
      <c r="J96" s="21">
        <v>0</v>
      </c>
      <c r="K96" s="113"/>
      <c r="L96" s="113"/>
      <c r="M96" s="113"/>
      <c r="N96" s="113"/>
    </row>
    <row r="97" spans="1:14" s="60" customFormat="1" ht="14.25" customHeight="1" x14ac:dyDescent="0.2">
      <c r="A97" s="23"/>
      <c r="B97" s="20" t="s">
        <v>9</v>
      </c>
      <c r="C97" s="51">
        <v>40302</v>
      </c>
      <c r="D97" s="51">
        <v>42041</v>
      </c>
      <c r="E97" s="19" t="s">
        <v>65</v>
      </c>
      <c r="F97" s="17" t="s">
        <v>0</v>
      </c>
      <c r="G97" s="17"/>
      <c r="H97" s="30">
        <v>250</v>
      </c>
      <c r="I97" s="30">
        <v>250</v>
      </c>
      <c r="J97" s="21">
        <v>0</v>
      </c>
      <c r="K97" s="113"/>
      <c r="L97" s="113"/>
      <c r="M97" s="113"/>
      <c r="N97" s="113"/>
    </row>
    <row r="98" spans="1:14" s="60" customFormat="1" ht="14.25" customHeight="1" x14ac:dyDescent="0.2">
      <c r="A98" s="23"/>
      <c r="B98" s="20" t="s">
        <v>9</v>
      </c>
      <c r="C98" s="51">
        <v>40330</v>
      </c>
      <c r="D98" s="51">
        <v>42041</v>
      </c>
      <c r="E98" s="19" t="s">
        <v>65</v>
      </c>
      <c r="F98" s="17" t="s">
        <v>0</v>
      </c>
      <c r="G98" s="17"/>
      <c r="H98" s="30">
        <v>250</v>
      </c>
      <c r="I98" s="30">
        <v>250</v>
      </c>
      <c r="J98" s="21">
        <v>0</v>
      </c>
      <c r="K98" s="113"/>
      <c r="L98" s="113"/>
      <c r="M98" s="113"/>
      <c r="N98" s="113"/>
    </row>
    <row r="99" spans="1:14" s="60" customFormat="1" ht="14.25" customHeight="1" x14ac:dyDescent="0.2">
      <c r="A99" s="23"/>
      <c r="B99" s="20" t="s">
        <v>9</v>
      </c>
      <c r="C99" s="51">
        <v>40365</v>
      </c>
      <c r="D99" s="51">
        <v>42041</v>
      </c>
      <c r="E99" s="19" t="s">
        <v>65</v>
      </c>
      <c r="F99" s="17" t="s">
        <v>0</v>
      </c>
      <c r="G99" s="17"/>
      <c r="H99" s="30">
        <v>218.4</v>
      </c>
      <c r="I99" s="30">
        <v>218.4</v>
      </c>
      <c r="J99" s="21">
        <v>0</v>
      </c>
      <c r="K99" s="113"/>
      <c r="L99" s="113"/>
      <c r="M99" s="113"/>
      <c r="N99" s="113"/>
    </row>
    <row r="100" spans="1:14" s="60" customFormat="1" ht="14.25" customHeight="1" x14ac:dyDescent="0.2">
      <c r="A100" s="23"/>
      <c r="B100" s="20" t="s">
        <v>12</v>
      </c>
      <c r="C100" s="51">
        <v>40400</v>
      </c>
      <c r="D100" s="51">
        <v>42223</v>
      </c>
      <c r="E100" s="19" t="s">
        <v>63</v>
      </c>
      <c r="F100" s="17" t="s">
        <v>0</v>
      </c>
      <c r="G100" s="17"/>
      <c r="H100" s="30">
        <v>881</v>
      </c>
      <c r="I100" s="83">
        <v>881</v>
      </c>
      <c r="J100" s="21">
        <v>0</v>
      </c>
      <c r="K100" s="113"/>
      <c r="L100" s="113"/>
      <c r="M100" s="113"/>
      <c r="N100" s="113"/>
    </row>
    <row r="101" spans="1:14" s="60" customFormat="1" ht="14.25" customHeight="1" x14ac:dyDescent="0.2">
      <c r="A101" s="23"/>
      <c r="B101" s="20" t="s">
        <v>12</v>
      </c>
      <c r="C101" s="51">
        <v>40428</v>
      </c>
      <c r="D101" s="51">
        <v>42223</v>
      </c>
      <c r="E101" s="19" t="s">
        <v>63</v>
      </c>
      <c r="F101" s="17" t="s">
        <v>0</v>
      </c>
      <c r="G101" s="17"/>
      <c r="H101" s="30">
        <v>235</v>
      </c>
      <c r="I101" s="83">
        <v>235</v>
      </c>
      <c r="J101" s="21">
        <v>0</v>
      </c>
      <c r="K101" s="113"/>
      <c r="L101" s="113"/>
      <c r="M101" s="113"/>
      <c r="N101" s="113"/>
    </row>
    <row r="102" spans="1:14" s="60" customFormat="1" ht="14.25" customHeight="1" x14ac:dyDescent="0.2">
      <c r="A102" s="23"/>
      <c r="B102" s="20" t="s">
        <v>12</v>
      </c>
      <c r="C102" s="51">
        <v>40456</v>
      </c>
      <c r="D102" s="51">
        <v>42223</v>
      </c>
      <c r="E102" s="19" t="s">
        <v>63</v>
      </c>
      <c r="F102" s="17" t="s">
        <v>0</v>
      </c>
      <c r="G102" s="17"/>
      <c r="H102" s="30">
        <v>300</v>
      </c>
      <c r="I102" s="83">
        <v>300</v>
      </c>
      <c r="J102" s="21">
        <v>0</v>
      </c>
      <c r="K102" s="113"/>
      <c r="L102" s="113"/>
      <c r="M102" s="113"/>
      <c r="N102" s="113"/>
    </row>
    <row r="103" spans="1:14" s="60" customFormat="1" ht="14.25" customHeight="1" x14ac:dyDescent="0.2">
      <c r="A103" s="23"/>
      <c r="B103" s="20" t="s">
        <v>12</v>
      </c>
      <c r="C103" s="51">
        <v>40484</v>
      </c>
      <c r="D103" s="51">
        <v>42223</v>
      </c>
      <c r="E103" s="19" t="s">
        <v>63</v>
      </c>
      <c r="F103" s="17" t="s">
        <v>0</v>
      </c>
      <c r="G103" s="17"/>
      <c r="H103" s="30">
        <v>2</v>
      </c>
      <c r="I103" s="83">
        <v>2</v>
      </c>
      <c r="J103" s="21">
        <v>0</v>
      </c>
      <c r="K103" s="113"/>
      <c r="L103" s="113"/>
      <c r="M103" s="113"/>
      <c r="N103" s="113"/>
    </row>
    <row r="104" spans="1:14" s="60" customFormat="1" ht="14.25" customHeight="1" x14ac:dyDescent="0.2">
      <c r="A104" s="23"/>
      <c r="B104" s="20" t="s">
        <v>10</v>
      </c>
      <c r="C104" s="51">
        <v>40218</v>
      </c>
      <c r="D104" s="51">
        <v>42776</v>
      </c>
      <c r="E104" s="19" t="s">
        <v>67</v>
      </c>
      <c r="F104" s="17" t="s">
        <v>0</v>
      </c>
      <c r="G104" s="17"/>
      <c r="H104" s="30">
        <v>197.2</v>
      </c>
      <c r="I104" s="83">
        <v>197.2</v>
      </c>
      <c r="J104" s="21">
        <v>0</v>
      </c>
      <c r="K104" s="113"/>
      <c r="L104" s="113"/>
      <c r="M104" s="113"/>
      <c r="N104" s="113"/>
    </row>
    <row r="105" spans="1:14" s="60" customFormat="1" ht="14.25" customHeight="1" x14ac:dyDescent="0.2">
      <c r="A105" s="23"/>
      <c r="B105" s="20" t="s">
        <v>10</v>
      </c>
      <c r="C105" s="51">
        <v>40239</v>
      </c>
      <c r="D105" s="51">
        <v>42776</v>
      </c>
      <c r="E105" s="19" t="s">
        <v>67</v>
      </c>
      <c r="F105" s="17" t="s">
        <v>0</v>
      </c>
      <c r="G105" s="17"/>
      <c r="H105" s="30">
        <v>3650</v>
      </c>
      <c r="I105" s="83">
        <v>3650</v>
      </c>
      <c r="J105" s="21">
        <v>0</v>
      </c>
      <c r="K105" s="113"/>
      <c r="L105" s="113"/>
      <c r="M105" s="113"/>
      <c r="N105" s="113"/>
    </row>
    <row r="106" spans="1:14" s="60" customFormat="1" ht="14.25" customHeight="1" x14ac:dyDescent="0.2">
      <c r="A106" s="23"/>
      <c r="B106" s="20" t="s">
        <v>10</v>
      </c>
      <c r="C106" s="51">
        <v>40274</v>
      </c>
      <c r="D106" s="51">
        <v>42776</v>
      </c>
      <c r="E106" s="19" t="s">
        <v>67</v>
      </c>
      <c r="F106" s="17" t="s">
        <v>0</v>
      </c>
      <c r="G106" s="17"/>
      <c r="H106" s="30">
        <v>52.8</v>
      </c>
      <c r="I106" s="83">
        <v>52.8</v>
      </c>
      <c r="J106" s="21">
        <v>0</v>
      </c>
      <c r="K106" s="113"/>
      <c r="L106" s="113"/>
      <c r="M106" s="113"/>
      <c r="N106" s="113"/>
    </row>
    <row r="107" spans="1:14" s="60" customFormat="1" ht="14.25" customHeight="1" x14ac:dyDescent="0.2">
      <c r="A107" s="23"/>
      <c r="B107" s="20" t="s">
        <v>10</v>
      </c>
      <c r="C107" s="51">
        <v>40302</v>
      </c>
      <c r="D107" s="51">
        <v>42776</v>
      </c>
      <c r="E107" s="19" t="s">
        <v>67</v>
      </c>
      <c r="F107" s="17" t="s">
        <v>0</v>
      </c>
      <c r="G107" s="17"/>
      <c r="H107" s="30">
        <v>50</v>
      </c>
      <c r="I107" s="83">
        <v>50</v>
      </c>
      <c r="J107" s="21">
        <v>0</v>
      </c>
      <c r="K107" s="113"/>
      <c r="L107" s="113"/>
      <c r="M107" s="113"/>
      <c r="N107" s="113"/>
    </row>
    <row r="108" spans="1:14" s="60" customFormat="1" ht="14.25" customHeight="1" x14ac:dyDescent="0.2">
      <c r="A108" s="23"/>
      <c r="B108" s="20" t="s">
        <v>10</v>
      </c>
      <c r="C108" s="51">
        <v>40330</v>
      </c>
      <c r="D108" s="51">
        <v>42776</v>
      </c>
      <c r="E108" s="19" t="s">
        <v>67</v>
      </c>
      <c r="F108" s="17" t="s">
        <v>0</v>
      </c>
      <c r="G108" s="17"/>
      <c r="H108" s="30">
        <v>50</v>
      </c>
      <c r="I108" s="83">
        <v>50</v>
      </c>
      <c r="J108" s="21">
        <v>0</v>
      </c>
      <c r="K108" s="113"/>
      <c r="L108" s="113"/>
      <c r="M108" s="113"/>
      <c r="N108" s="113"/>
    </row>
    <row r="109" spans="1:14" s="60" customFormat="1" ht="14.25" customHeight="1" x14ac:dyDescent="0.2">
      <c r="A109" s="23"/>
      <c r="B109" s="20" t="s">
        <v>13</v>
      </c>
      <c r="C109" s="51">
        <v>40400</v>
      </c>
      <c r="D109" s="51">
        <v>42951</v>
      </c>
      <c r="E109" s="19" t="s">
        <v>68</v>
      </c>
      <c r="F109" s="17" t="s">
        <v>0</v>
      </c>
      <c r="G109" s="17"/>
      <c r="H109" s="30">
        <v>250</v>
      </c>
      <c r="I109" s="83">
        <v>250</v>
      </c>
      <c r="J109" s="21">
        <v>0</v>
      </c>
      <c r="K109" s="113"/>
      <c r="L109" s="113"/>
      <c r="M109" s="113"/>
      <c r="N109" s="113"/>
    </row>
    <row r="110" spans="1:14" s="60" customFormat="1" ht="14.25" customHeight="1" x14ac:dyDescent="0.2">
      <c r="A110" s="23"/>
      <c r="B110" s="20" t="s">
        <v>13</v>
      </c>
      <c r="C110" s="51">
        <v>40428</v>
      </c>
      <c r="D110" s="51">
        <v>42951</v>
      </c>
      <c r="E110" s="19" t="s">
        <v>68</v>
      </c>
      <c r="F110" s="17" t="s">
        <v>0</v>
      </c>
      <c r="G110" s="17"/>
      <c r="H110" s="30">
        <v>500</v>
      </c>
      <c r="I110" s="83">
        <v>500</v>
      </c>
      <c r="J110" s="21">
        <v>0</v>
      </c>
      <c r="K110" s="113"/>
      <c r="L110" s="113"/>
      <c r="M110" s="113"/>
      <c r="N110" s="113"/>
    </row>
    <row r="111" spans="1:14" s="60" customFormat="1" ht="14.25" customHeight="1" x14ac:dyDescent="0.2">
      <c r="A111" s="23"/>
      <c r="B111" s="20" t="s">
        <v>13</v>
      </c>
      <c r="C111" s="51">
        <v>40456</v>
      </c>
      <c r="D111" s="51">
        <v>42951</v>
      </c>
      <c r="E111" s="19" t="s">
        <v>68</v>
      </c>
      <c r="F111" s="17" t="s">
        <v>0</v>
      </c>
      <c r="G111" s="17"/>
      <c r="H111" s="30">
        <v>180</v>
      </c>
      <c r="I111" s="83">
        <v>180</v>
      </c>
      <c r="J111" s="21">
        <v>0</v>
      </c>
      <c r="K111" s="113"/>
      <c r="L111" s="113"/>
      <c r="M111" s="113"/>
      <c r="N111" s="113"/>
    </row>
    <row r="112" spans="1:14" s="60" customFormat="1" ht="14.25" customHeight="1" x14ac:dyDescent="0.2">
      <c r="A112" s="23"/>
      <c r="B112" s="20" t="s">
        <v>13</v>
      </c>
      <c r="C112" s="51">
        <v>40484</v>
      </c>
      <c r="D112" s="51">
        <v>42951</v>
      </c>
      <c r="E112" s="19" t="s">
        <v>68</v>
      </c>
      <c r="F112" s="17" t="s">
        <v>0</v>
      </c>
      <c r="G112" s="17"/>
      <c r="H112" s="30">
        <v>1004</v>
      </c>
      <c r="I112" s="83">
        <v>1004</v>
      </c>
      <c r="J112" s="21">
        <v>0</v>
      </c>
      <c r="K112" s="113"/>
      <c r="L112" s="113"/>
      <c r="M112" s="113"/>
      <c r="N112" s="113"/>
    </row>
    <row r="113" spans="1:14" s="60" customFormat="1" x14ac:dyDescent="0.2">
      <c r="A113" s="23"/>
      <c r="B113" s="20" t="s">
        <v>13</v>
      </c>
      <c r="C113" s="51">
        <v>40519</v>
      </c>
      <c r="D113" s="51">
        <v>42951</v>
      </c>
      <c r="E113" s="19" t="s">
        <v>68</v>
      </c>
      <c r="F113" s="17" t="s">
        <v>0</v>
      </c>
      <c r="G113" s="17"/>
      <c r="H113" s="30">
        <v>598</v>
      </c>
      <c r="I113" s="83">
        <v>598</v>
      </c>
      <c r="J113" s="21">
        <v>0</v>
      </c>
      <c r="K113" s="113"/>
      <c r="L113" s="113"/>
      <c r="M113" s="113"/>
      <c r="N113" s="113"/>
    </row>
    <row r="114" spans="1:14" s="60" customFormat="1" x14ac:dyDescent="0.2">
      <c r="A114" s="23"/>
      <c r="B114" s="20" t="s">
        <v>14</v>
      </c>
      <c r="C114" s="51">
        <v>40400</v>
      </c>
      <c r="D114" s="51">
        <v>44022</v>
      </c>
      <c r="E114" s="19" t="s">
        <v>67</v>
      </c>
      <c r="F114" s="17" t="s">
        <v>0</v>
      </c>
      <c r="G114" s="17"/>
      <c r="H114" s="30">
        <v>2995</v>
      </c>
      <c r="I114" s="83">
        <v>2995</v>
      </c>
      <c r="J114" s="21">
        <v>0</v>
      </c>
      <c r="K114" s="113"/>
      <c r="L114" s="113"/>
      <c r="M114" s="113"/>
      <c r="N114" s="113"/>
    </row>
    <row r="115" spans="1:14" s="60" customFormat="1" x14ac:dyDescent="0.2">
      <c r="A115" s="23"/>
      <c r="B115" s="20" t="s">
        <v>14</v>
      </c>
      <c r="C115" s="51">
        <v>40428</v>
      </c>
      <c r="D115" s="51">
        <v>44022</v>
      </c>
      <c r="E115" s="19" t="s">
        <v>67</v>
      </c>
      <c r="F115" s="17" t="s">
        <v>0</v>
      </c>
      <c r="G115" s="17"/>
      <c r="H115" s="30">
        <v>5000</v>
      </c>
      <c r="I115" s="83">
        <v>5000</v>
      </c>
      <c r="J115" s="21">
        <v>0</v>
      </c>
      <c r="K115" s="113"/>
      <c r="L115" s="113"/>
      <c r="M115" s="113"/>
      <c r="N115" s="113"/>
    </row>
    <row r="116" spans="1:14" x14ac:dyDescent="0.2">
      <c r="B116" s="20" t="s">
        <v>14</v>
      </c>
      <c r="C116" s="51">
        <v>40456</v>
      </c>
      <c r="D116" s="51">
        <v>44022</v>
      </c>
      <c r="E116" s="19" t="s">
        <v>67</v>
      </c>
      <c r="F116" s="17" t="s">
        <v>0</v>
      </c>
      <c r="G116" s="17"/>
      <c r="H116" s="30">
        <v>510</v>
      </c>
      <c r="I116" s="83">
        <v>510</v>
      </c>
      <c r="J116" s="21">
        <v>0</v>
      </c>
    </row>
    <row r="117" spans="1:14" x14ac:dyDescent="0.2">
      <c r="B117" s="20" t="s">
        <v>14</v>
      </c>
      <c r="C117" s="51">
        <v>40484</v>
      </c>
      <c r="D117" s="51">
        <v>44022</v>
      </c>
      <c r="E117" s="19" t="s">
        <v>67</v>
      </c>
      <c r="F117" s="17" t="s">
        <v>0</v>
      </c>
      <c r="G117" s="17"/>
      <c r="H117" s="30">
        <v>2315</v>
      </c>
      <c r="I117" s="83">
        <v>2315</v>
      </c>
      <c r="J117" s="21">
        <v>0</v>
      </c>
    </row>
    <row r="118" spans="1:14" x14ac:dyDescent="0.2">
      <c r="B118" s="20" t="s">
        <v>14</v>
      </c>
      <c r="C118" s="51">
        <v>40519</v>
      </c>
      <c r="D118" s="51">
        <v>44022</v>
      </c>
      <c r="E118" s="19" t="s">
        <v>67</v>
      </c>
      <c r="F118" s="17" t="s">
        <v>0</v>
      </c>
      <c r="G118" s="17"/>
      <c r="H118" s="30">
        <v>180</v>
      </c>
      <c r="I118" s="83">
        <v>180</v>
      </c>
      <c r="J118" s="21">
        <v>0</v>
      </c>
    </row>
    <row r="119" spans="1:14" ht="13.5" thickBot="1" x14ac:dyDescent="0.25">
      <c r="B119" s="62"/>
      <c r="C119" s="62"/>
      <c r="D119" s="62"/>
      <c r="E119" s="62"/>
      <c r="F119" s="62"/>
      <c r="G119" s="62"/>
      <c r="H119" s="62"/>
      <c r="I119" s="62"/>
      <c r="J119" s="62"/>
    </row>
    <row r="120" spans="1:14" s="64" customFormat="1" x14ac:dyDescent="0.2">
      <c r="A120" s="22"/>
      <c r="B120" s="81"/>
      <c r="C120" s="81"/>
      <c r="D120" s="81"/>
      <c r="E120" s="55"/>
      <c r="F120" s="55"/>
      <c r="G120" s="55"/>
      <c r="H120" s="55"/>
      <c r="I120" s="55"/>
      <c r="J120" s="47"/>
      <c r="K120" s="108"/>
      <c r="L120" s="108"/>
      <c r="M120" s="108"/>
      <c r="N120" s="108"/>
    </row>
    <row r="121" spans="1:14" s="64" customFormat="1" x14ac:dyDescent="0.2">
      <c r="A121" s="22"/>
      <c r="B121" s="81"/>
      <c r="C121" s="81"/>
      <c r="D121" s="81"/>
      <c r="E121" s="55"/>
      <c r="F121" s="55"/>
      <c r="G121" s="55"/>
      <c r="H121" s="55"/>
      <c r="I121" s="55"/>
      <c r="J121" s="47"/>
      <c r="K121" s="108"/>
      <c r="L121" s="108"/>
      <c r="M121" s="108"/>
      <c r="N121" s="108"/>
    </row>
    <row r="122" spans="1:14" s="64" customFormat="1" ht="12.75" customHeight="1" x14ac:dyDescent="0.2">
      <c r="A122" s="22"/>
      <c r="B122" s="81"/>
      <c r="C122" s="81"/>
      <c r="D122" s="81"/>
      <c r="E122" s="55"/>
      <c r="F122" s="55"/>
      <c r="G122" s="55"/>
      <c r="H122" s="55"/>
      <c r="I122" s="55"/>
      <c r="J122" s="47"/>
      <c r="K122" s="108"/>
      <c r="L122" s="108"/>
      <c r="M122" s="108"/>
      <c r="N122" s="108"/>
    </row>
    <row r="123" spans="1:14" s="64" customFormat="1" ht="15" x14ac:dyDescent="0.25">
      <c r="A123" s="22"/>
      <c r="B123" s="101" t="s">
        <v>50</v>
      </c>
      <c r="C123" s="101"/>
      <c r="D123" s="101"/>
      <c r="E123" s="101"/>
      <c r="F123" s="101"/>
      <c r="G123" s="101"/>
      <c r="H123" s="101"/>
      <c r="I123" s="101"/>
      <c r="J123" s="101"/>
      <c r="K123" s="108"/>
      <c r="L123" s="108"/>
      <c r="M123" s="108"/>
      <c r="N123" s="108"/>
    </row>
    <row r="124" spans="1:14" s="64" customFormat="1" x14ac:dyDescent="0.2">
      <c r="A124" s="22"/>
      <c r="B124" s="1"/>
      <c r="C124" s="1"/>
      <c r="D124" s="1"/>
      <c r="E124" s="1"/>
      <c r="F124" s="1"/>
      <c r="G124" s="1"/>
      <c r="H124" s="1"/>
      <c r="I124" s="1"/>
      <c r="J124" s="46"/>
      <c r="K124" s="108"/>
      <c r="L124" s="108"/>
      <c r="M124" s="108"/>
      <c r="N124" s="108"/>
    </row>
    <row r="125" spans="1:14" s="64" customFormat="1" ht="12.75" customHeight="1" x14ac:dyDescent="0.2">
      <c r="A125" s="22"/>
      <c r="B125" s="106" t="s">
        <v>38</v>
      </c>
      <c r="C125" s="106"/>
      <c r="D125" s="106"/>
      <c r="E125" s="106"/>
      <c r="F125" s="106"/>
      <c r="G125" s="106"/>
      <c r="H125" s="106"/>
      <c r="I125" s="106"/>
      <c r="J125" s="106"/>
      <c r="K125" s="108"/>
      <c r="L125" s="108"/>
      <c r="M125" s="108"/>
      <c r="N125" s="108"/>
    </row>
    <row r="126" spans="1:14" s="64" customFormat="1" ht="27" customHeight="1" x14ac:dyDescent="0.2">
      <c r="A126" s="22"/>
      <c r="B126" s="103" t="s">
        <v>39</v>
      </c>
      <c r="C126" s="103" t="s">
        <v>40</v>
      </c>
      <c r="D126" s="103" t="s">
        <v>41</v>
      </c>
      <c r="E126" s="103" t="s">
        <v>42</v>
      </c>
      <c r="F126" s="103" t="s">
        <v>43</v>
      </c>
      <c r="G126" s="103" t="s">
        <v>44</v>
      </c>
      <c r="H126" s="103" t="s">
        <v>45</v>
      </c>
      <c r="I126" s="103" t="s">
        <v>46</v>
      </c>
      <c r="J126" s="90" t="str">
        <f>J85</f>
        <v>Outstanding Amount</v>
      </c>
      <c r="K126" s="108"/>
      <c r="L126" s="108"/>
      <c r="M126" s="108"/>
      <c r="N126" s="108"/>
    </row>
    <row r="127" spans="1:14" s="60" customFormat="1" x14ac:dyDescent="0.2">
      <c r="A127" s="23"/>
      <c r="B127" s="104"/>
      <c r="C127" s="104"/>
      <c r="D127" s="104"/>
      <c r="E127" s="104"/>
      <c r="F127" s="104"/>
      <c r="G127" s="104"/>
      <c r="H127" s="104"/>
      <c r="I127" s="104"/>
      <c r="J127" s="91">
        <f>+J86</f>
        <v>45716</v>
      </c>
      <c r="K127" s="113"/>
      <c r="L127" s="113"/>
      <c r="M127" s="113"/>
      <c r="N127" s="113"/>
    </row>
    <row r="128" spans="1:14" x14ac:dyDescent="0.2">
      <c r="B128" s="2"/>
      <c r="C128" s="2"/>
      <c r="D128" s="2"/>
      <c r="E128" s="2"/>
      <c r="F128" s="2"/>
      <c r="G128" s="2"/>
      <c r="H128" s="2"/>
      <c r="I128" s="2"/>
      <c r="J128" s="10"/>
    </row>
    <row r="129" spans="1:14" ht="15.75" thickBot="1" x14ac:dyDescent="0.3">
      <c r="A129" s="22" t="s">
        <v>132</v>
      </c>
      <c r="B129" s="2"/>
      <c r="C129" s="2"/>
      <c r="D129" s="2"/>
      <c r="E129" s="13" t="s">
        <v>3</v>
      </c>
      <c r="F129" s="5"/>
      <c r="G129" s="14">
        <v>25200</v>
      </c>
      <c r="H129" s="14">
        <f>SUM(H130:H147)</f>
        <v>25200</v>
      </c>
      <c r="I129" s="33">
        <f>SUM(I130:I147)</f>
        <v>25200</v>
      </c>
      <c r="J129" s="14">
        <f>SUM(J130:J147)</f>
        <v>0</v>
      </c>
    </row>
    <row r="130" spans="1:14" ht="13.5" thickTop="1" x14ac:dyDescent="0.2">
      <c r="B130" s="20" t="s">
        <v>15</v>
      </c>
      <c r="C130" s="51">
        <v>40701</v>
      </c>
      <c r="D130" s="51">
        <v>41796</v>
      </c>
      <c r="E130" s="19" t="s">
        <v>69</v>
      </c>
      <c r="F130" s="17" t="s">
        <v>0</v>
      </c>
      <c r="G130" s="17"/>
      <c r="H130" s="30">
        <v>500</v>
      </c>
      <c r="I130" s="34">
        <f t="shared" ref="I130:I147" si="3">IF($J$35&gt;=D130,H130,0)</f>
        <v>500</v>
      </c>
      <c r="J130" s="21">
        <f t="shared" ref="J130:J147" si="4">H130-I130</f>
        <v>0</v>
      </c>
    </row>
    <row r="131" spans="1:14" x14ac:dyDescent="0.2">
      <c r="B131" s="20" t="s">
        <v>15</v>
      </c>
      <c r="C131" s="51">
        <v>40792</v>
      </c>
      <c r="D131" s="51">
        <v>41796</v>
      </c>
      <c r="E131" s="19" t="s">
        <v>69</v>
      </c>
      <c r="F131" s="17" t="s">
        <v>0</v>
      </c>
      <c r="G131" s="17"/>
      <c r="H131" s="30">
        <v>700</v>
      </c>
      <c r="I131" s="34">
        <f t="shared" si="3"/>
        <v>700</v>
      </c>
      <c r="J131" s="21">
        <f t="shared" si="4"/>
        <v>0</v>
      </c>
    </row>
    <row r="132" spans="1:14" s="60" customFormat="1" x14ac:dyDescent="0.2">
      <c r="A132" s="23"/>
      <c r="B132" s="20" t="s">
        <v>15</v>
      </c>
      <c r="C132" s="51">
        <v>40820</v>
      </c>
      <c r="D132" s="51">
        <v>41796</v>
      </c>
      <c r="E132" s="19" t="s">
        <v>69</v>
      </c>
      <c r="F132" s="17" t="s">
        <v>0</v>
      </c>
      <c r="G132" s="17"/>
      <c r="H132" s="30">
        <v>345</v>
      </c>
      <c r="I132" s="34">
        <f t="shared" si="3"/>
        <v>345</v>
      </c>
      <c r="J132" s="21">
        <f t="shared" si="4"/>
        <v>0</v>
      </c>
      <c r="K132" s="113"/>
      <c r="L132" s="113"/>
      <c r="M132" s="113"/>
      <c r="N132" s="113"/>
    </row>
    <row r="133" spans="1:14" s="11" customFormat="1" x14ac:dyDescent="0.2">
      <c r="A133" s="24"/>
      <c r="B133" s="20" t="s">
        <v>15</v>
      </c>
      <c r="C133" s="51">
        <v>40848</v>
      </c>
      <c r="D133" s="51">
        <v>41796</v>
      </c>
      <c r="E133" s="19" t="s">
        <v>69</v>
      </c>
      <c r="F133" s="17" t="s">
        <v>0</v>
      </c>
      <c r="G133" s="17"/>
      <c r="H133" s="30">
        <v>886</v>
      </c>
      <c r="I133" s="34">
        <f t="shared" si="3"/>
        <v>886</v>
      </c>
      <c r="J133" s="21">
        <f t="shared" si="4"/>
        <v>0</v>
      </c>
      <c r="K133" s="120"/>
      <c r="L133" s="120"/>
      <c r="M133" s="120"/>
      <c r="N133" s="120"/>
    </row>
    <row r="134" spans="1:14" x14ac:dyDescent="0.2">
      <c r="B134" s="20" t="s">
        <v>15</v>
      </c>
      <c r="C134" s="51">
        <v>40883</v>
      </c>
      <c r="D134" s="51">
        <v>41796</v>
      </c>
      <c r="E134" s="19" t="s">
        <v>69</v>
      </c>
      <c r="F134" s="17" t="s">
        <v>0</v>
      </c>
      <c r="G134" s="17"/>
      <c r="H134" s="30">
        <v>1769</v>
      </c>
      <c r="I134" s="34">
        <f t="shared" si="3"/>
        <v>1769</v>
      </c>
      <c r="J134" s="21">
        <f t="shared" si="4"/>
        <v>0</v>
      </c>
    </row>
    <row r="135" spans="1:14" x14ac:dyDescent="0.2">
      <c r="B135" s="20" t="s">
        <v>16</v>
      </c>
      <c r="C135" s="51">
        <v>40701</v>
      </c>
      <c r="D135" s="51">
        <v>43259</v>
      </c>
      <c r="E135" s="19" t="s">
        <v>70</v>
      </c>
      <c r="F135" s="17" t="s">
        <v>0</v>
      </c>
      <c r="G135" s="17"/>
      <c r="H135" s="30">
        <v>1000</v>
      </c>
      <c r="I135" s="34">
        <f t="shared" si="3"/>
        <v>1000</v>
      </c>
      <c r="J135" s="21">
        <f t="shared" si="4"/>
        <v>0</v>
      </c>
    </row>
    <row r="136" spans="1:14" x14ac:dyDescent="0.2">
      <c r="B136" s="20" t="s">
        <v>16</v>
      </c>
      <c r="C136" s="51">
        <v>40760</v>
      </c>
      <c r="D136" s="51">
        <v>43259</v>
      </c>
      <c r="E136" s="19" t="s">
        <v>70</v>
      </c>
      <c r="F136" s="17" t="s">
        <v>0</v>
      </c>
      <c r="G136" s="17"/>
      <c r="H136" s="30">
        <v>10</v>
      </c>
      <c r="I136" s="34">
        <f t="shared" si="3"/>
        <v>10</v>
      </c>
      <c r="J136" s="21">
        <f t="shared" si="4"/>
        <v>0</v>
      </c>
    </row>
    <row r="137" spans="1:14" x14ac:dyDescent="0.2">
      <c r="B137" s="20" t="s">
        <v>16</v>
      </c>
      <c r="C137" s="51">
        <v>40795</v>
      </c>
      <c r="D137" s="51">
        <v>43259</v>
      </c>
      <c r="E137" s="19" t="s">
        <v>70</v>
      </c>
      <c r="F137" s="17" t="s">
        <v>0</v>
      </c>
      <c r="G137" s="17"/>
      <c r="H137" s="30">
        <v>1300</v>
      </c>
      <c r="I137" s="34">
        <f t="shared" si="3"/>
        <v>1300</v>
      </c>
      <c r="J137" s="21">
        <f t="shared" si="4"/>
        <v>0</v>
      </c>
    </row>
    <row r="138" spans="1:14" s="60" customFormat="1" x14ac:dyDescent="0.2">
      <c r="A138" s="23"/>
      <c r="B138" s="20" t="s">
        <v>16</v>
      </c>
      <c r="C138" s="51">
        <v>40820</v>
      </c>
      <c r="D138" s="51">
        <v>43259</v>
      </c>
      <c r="E138" s="19" t="s">
        <v>70</v>
      </c>
      <c r="F138" s="17" t="s">
        <v>0</v>
      </c>
      <c r="G138" s="17"/>
      <c r="H138" s="30">
        <v>550</v>
      </c>
      <c r="I138" s="34">
        <f t="shared" si="3"/>
        <v>550</v>
      </c>
      <c r="J138" s="21">
        <f t="shared" si="4"/>
        <v>0</v>
      </c>
      <c r="K138" s="113"/>
      <c r="L138" s="113"/>
      <c r="M138" s="113"/>
      <c r="N138" s="113"/>
    </row>
    <row r="139" spans="1:14" x14ac:dyDescent="0.2">
      <c r="B139" s="20" t="s">
        <v>16</v>
      </c>
      <c r="C139" s="51">
        <v>40848</v>
      </c>
      <c r="D139" s="51">
        <v>43259</v>
      </c>
      <c r="E139" s="19" t="s">
        <v>70</v>
      </c>
      <c r="F139" s="17" t="s">
        <v>0</v>
      </c>
      <c r="G139" s="17"/>
      <c r="H139" s="30">
        <v>1220</v>
      </c>
      <c r="I139" s="34">
        <f t="shared" si="3"/>
        <v>1220</v>
      </c>
      <c r="J139" s="21">
        <f t="shared" si="4"/>
        <v>0</v>
      </c>
    </row>
    <row r="140" spans="1:14" s="11" customFormat="1" x14ac:dyDescent="0.2">
      <c r="A140" s="24"/>
      <c r="B140" s="20" t="s">
        <v>16</v>
      </c>
      <c r="C140" s="51">
        <v>40883</v>
      </c>
      <c r="D140" s="51">
        <v>43259</v>
      </c>
      <c r="E140" s="19" t="s">
        <v>70</v>
      </c>
      <c r="F140" s="17" t="s">
        <v>0</v>
      </c>
      <c r="G140" s="55"/>
      <c r="H140" s="30">
        <v>3920</v>
      </c>
      <c r="I140" s="34">
        <f t="shared" si="3"/>
        <v>3920</v>
      </c>
      <c r="J140" s="21">
        <f t="shared" si="4"/>
        <v>0</v>
      </c>
      <c r="K140" s="120"/>
      <c r="L140" s="120"/>
      <c r="M140" s="120"/>
      <c r="N140" s="120"/>
    </row>
    <row r="141" spans="1:14" x14ac:dyDescent="0.2">
      <c r="B141" s="20" t="s">
        <v>17</v>
      </c>
      <c r="C141" s="51">
        <v>40701</v>
      </c>
      <c r="D141" s="51">
        <v>44351</v>
      </c>
      <c r="E141" s="19" t="s">
        <v>71</v>
      </c>
      <c r="F141" s="17" t="s">
        <v>0</v>
      </c>
      <c r="G141" s="17"/>
      <c r="H141" s="30">
        <v>2120</v>
      </c>
      <c r="I141" s="34">
        <f t="shared" si="3"/>
        <v>2120</v>
      </c>
      <c r="J141" s="21">
        <f t="shared" si="4"/>
        <v>0</v>
      </c>
    </row>
    <row r="142" spans="1:14" x14ac:dyDescent="0.2">
      <c r="B142" s="20" t="s">
        <v>17</v>
      </c>
      <c r="C142" s="51">
        <v>40732</v>
      </c>
      <c r="D142" s="51">
        <v>44351</v>
      </c>
      <c r="E142" s="19" t="s">
        <v>71</v>
      </c>
      <c r="F142" s="17" t="s">
        <v>0</v>
      </c>
      <c r="G142" s="17"/>
      <c r="H142" s="30">
        <v>2400</v>
      </c>
      <c r="I142" s="34">
        <f t="shared" si="3"/>
        <v>2400</v>
      </c>
      <c r="J142" s="21">
        <f t="shared" si="4"/>
        <v>0</v>
      </c>
    </row>
    <row r="143" spans="1:14" x14ac:dyDescent="0.2">
      <c r="B143" s="20" t="s">
        <v>17</v>
      </c>
      <c r="C143" s="51">
        <v>40760</v>
      </c>
      <c r="D143" s="51">
        <v>44351</v>
      </c>
      <c r="E143" s="19" t="s">
        <v>71</v>
      </c>
      <c r="F143" s="17" t="s">
        <v>0</v>
      </c>
      <c r="G143" s="17"/>
      <c r="H143" s="30">
        <v>1171.8</v>
      </c>
      <c r="I143" s="34">
        <f>IF($J$35&gt;=D143,H143,0)</f>
        <v>1171.8</v>
      </c>
      <c r="J143" s="21">
        <f t="shared" si="4"/>
        <v>0</v>
      </c>
    </row>
    <row r="144" spans="1:14" x14ac:dyDescent="0.2">
      <c r="B144" s="20" t="s">
        <v>17</v>
      </c>
      <c r="C144" s="51">
        <v>40795</v>
      </c>
      <c r="D144" s="51">
        <v>44351</v>
      </c>
      <c r="E144" s="19" t="s">
        <v>71</v>
      </c>
      <c r="F144" s="17" t="s">
        <v>0</v>
      </c>
      <c r="G144" s="17"/>
      <c r="H144" s="30">
        <v>3200</v>
      </c>
      <c r="I144" s="34">
        <f t="shared" si="3"/>
        <v>3200</v>
      </c>
      <c r="J144" s="21">
        <f t="shared" si="4"/>
        <v>0</v>
      </c>
    </row>
    <row r="145" spans="1:14" x14ac:dyDescent="0.2">
      <c r="B145" s="20" t="s">
        <v>17</v>
      </c>
      <c r="C145" s="51">
        <v>40820</v>
      </c>
      <c r="D145" s="51">
        <v>44351</v>
      </c>
      <c r="E145" s="19" t="s">
        <v>71</v>
      </c>
      <c r="F145" s="17" t="s">
        <v>0</v>
      </c>
      <c r="G145" s="17"/>
      <c r="H145" s="30">
        <v>1260</v>
      </c>
      <c r="I145" s="34">
        <f t="shared" si="3"/>
        <v>1260</v>
      </c>
      <c r="J145" s="21">
        <f t="shared" si="4"/>
        <v>0</v>
      </c>
    </row>
    <row r="146" spans="1:14" x14ac:dyDescent="0.2">
      <c r="B146" s="20" t="s">
        <v>17</v>
      </c>
      <c r="C146" s="51">
        <v>40848</v>
      </c>
      <c r="D146" s="51">
        <v>44351</v>
      </c>
      <c r="E146" s="19" t="s">
        <v>71</v>
      </c>
      <c r="F146" s="17" t="s">
        <v>0</v>
      </c>
      <c r="G146" s="17"/>
      <c r="H146" s="30">
        <v>1983</v>
      </c>
      <c r="I146" s="34">
        <f t="shared" si="3"/>
        <v>1983</v>
      </c>
      <c r="J146" s="21">
        <f t="shared" si="4"/>
        <v>0</v>
      </c>
    </row>
    <row r="147" spans="1:14" x14ac:dyDescent="0.2">
      <c r="B147" s="20" t="s">
        <v>17</v>
      </c>
      <c r="C147" s="51">
        <v>40883</v>
      </c>
      <c r="D147" s="51">
        <v>44351</v>
      </c>
      <c r="E147" s="19" t="s">
        <v>71</v>
      </c>
      <c r="F147" s="17" t="s">
        <v>0</v>
      </c>
      <c r="H147" s="30">
        <v>865.2</v>
      </c>
      <c r="I147" s="34">
        <f t="shared" si="3"/>
        <v>865.2</v>
      </c>
      <c r="J147" s="21">
        <f t="shared" si="4"/>
        <v>0</v>
      </c>
    </row>
    <row r="148" spans="1:14" ht="13.5" thickBot="1" x14ac:dyDescent="0.25">
      <c r="B148" s="62"/>
      <c r="C148" s="62"/>
      <c r="D148" s="62"/>
      <c r="E148" s="62"/>
      <c r="F148" s="62"/>
      <c r="G148" s="62"/>
      <c r="H148" s="62"/>
      <c r="I148" s="62"/>
      <c r="J148" s="62"/>
    </row>
    <row r="149" spans="1:14" s="64" customFormat="1" x14ac:dyDescent="0.2">
      <c r="A149" s="22"/>
      <c r="B149" s="81"/>
      <c r="C149" s="81"/>
      <c r="D149" s="81"/>
      <c r="E149" s="55"/>
      <c r="F149" s="55"/>
      <c r="G149" s="55"/>
      <c r="H149" s="55"/>
      <c r="I149" s="55"/>
      <c r="J149" s="47"/>
      <c r="K149" s="108"/>
      <c r="L149" s="108"/>
      <c r="M149" s="108"/>
      <c r="N149" s="108"/>
    </row>
    <row r="150" spans="1:14" s="64" customFormat="1" x14ac:dyDescent="0.2">
      <c r="A150" s="22"/>
      <c r="B150" s="81"/>
      <c r="C150" s="81"/>
      <c r="D150" s="81"/>
      <c r="E150" s="55"/>
      <c r="F150" s="55"/>
      <c r="G150" s="55"/>
      <c r="H150" s="55"/>
      <c r="I150" s="55"/>
      <c r="J150" s="47"/>
      <c r="K150" s="108"/>
      <c r="L150" s="108"/>
      <c r="M150" s="108"/>
      <c r="N150" s="108"/>
    </row>
    <row r="151" spans="1:14" s="64" customFormat="1" ht="12.75" customHeight="1" x14ac:dyDescent="0.2">
      <c r="A151" s="22"/>
      <c r="B151" s="81"/>
      <c r="C151" s="81"/>
      <c r="D151" s="81"/>
      <c r="E151" s="55"/>
      <c r="F151" s="55"/>
      <c r="G151" s="55"/>
      <c r="H151" s="55"/>
      <c r="I151" s="55"/>
      <c r="J151" s="47"/>
      <c r="K151" s="108"/>
      <c r="L151" s="108"/>
      <c r="M151" s="108"/>
      <c r="N151" s="108"/>
    </row>
    <row r="152" spans="1:14" s="64" customFormat="1" ht="15" x14ac:dyDescent="0.25">
      <c r="A152" s="22"/>
      <c r="B152" s="101" t="s">
        <v>51</v>
      </c>
      <c r="C152" s="101"/>
      <c r="D152" s="101"/>
      <c r="E152" s="101"/>
      <c r="F152" s="101"/>
      <c r="G152" s="101"/>
      <c r="H152" s="101"/>
      <c r="I152" s="101"/>
      <c r="J152" s="101"/>
      <c r="K152" s="108"/>
      <c r="L152" s="108"/>
      <c r="M152" s="108"/>
      <c r="N152" s="108"/>
    </row>
    <row r="153" spans="1:14" s="64" customFormat="1" x14ac:dyDescent="0.2">
      <c r="A153" s="22"/>
      <c r="B153" s="1"/>
      <c r="C153" s="1"/>
      <c r="D153" s="1"/>
      <c r="E153" s="1"/>
      <c r="F153" s="1"/>
      <c r="G153" s="1"/>
      <c r="H153" s="1"/>
      <c r="I153" s="1"/>
      <c r="J153" s="46"/>
      <c r="K153" s="108"/>
      <c r="L153" s="108"/>
      <c r="M153" s="108"/>
      <c r="N153" s="108"/>
    </row>
    <row r="154" spans="1:14" s="64" customFormat="1" ht="12.75" customHeight="1" x14ac:dyDescent="0.2">
      <c r="A154" s="22"/>
      <c r="B154" s="106" t="s">
        <v>38</v>
      </c>
      <c r="C154" s="106"/>
      <c r="D154" s="106"/>
      <c r="E154" s="106"/>
      <c r="F154" s="106"/>
      <c r="G154" s="106"/>
      <c r="H154" s="106"/>
      <c r="I154" s="106"/>
      <c r="J154" s="106"/>
      <c r="K154" s="108"/>
      <c r="L154" s="108"/>
      <c r="M154" s="108"/>
      <c r="N154" s="108"/>
    </row>
    <row r="155" spans="1:14" s="64" customFormat="1" ht="24.75" customHeight="1" x14ac:dyDescent="0.2">
      <c r="A155" s="22"/>
      <c r="B155" s="103" t="s">
        <v>39</v>
      </c>
      <c r="C155" s="103" t="s">
        <v>40</v>
      </c>
      <c r="D155" s="103" t="s">
        <v>41</v>
      </c>
      <c r="E155" s="103" t="s">
        <v>42</v>
      </c>
      <c r="F155" s="103" t="s">
        <v>43</v>
      </c>
      <c r="G155" s="103" t="s">
        <v>44</v>
      </c>
      <c r="H155" s="103" t="s">
        <v>45</v>
      </c>
      <c r="I155" s="103" t="s">
        <v>46</v>
      </c>
      <c r="J155" s="90" t="str">
        <f>J126</f>
        <v>Outstanding Amount</v>
      </c>
      <c r="K155" s="108"/>
      <c r="L155" s="108"/>
      <c r="M155" s="108"/>
      <c r="N155" s="108"/>
    </row>
    <row r="156" spans="1:14" s="60" customFormat="1" x14ac:dyDescent="0.2">
      <c r="A156" s="23"/>
      <c r="B156" s="104"/>
      <c r="C156" s="104"/>
      <c r="D156" s="104"/>
      <c r="E156" s="104"/>
      <c r="F156" s="104"/>
      <c r="G156" s="104"/>
      <c r="H156" s="104"/>
      <c r="I156" s="104"/>
      <c r="J156" s="91">
        <f>+J127</f>
        <v>45716</v>
      </c>
      <c r="K156" s="113"/>
      <c r="L156" s="113"/>
      <c r="M156" s="113"/>
      <c r="N156" s="113"/>
    </row>
    <row r="157" spans="1:14" s="60" customFormat="1" x14ac:dyDescent="0.2">
      <c r="A157" s="23"/>
      <c r="B157" s="2"/>
      <c r="C157" s="2"/>
      <c r="D157" s="2"/>
      <c r="E157" s="2"/>
      <c r="F157" s="2"/>
      <c r="G157" s="84"/>
      <c r="H157" s="2"/>
      <c r="I157" s="2"/>
      <c r="J157" s="10"/>
      <c r="K157" s="113"/>
      <c r="L157" s="113"/>
      <c r="M157" s="113"/>
      <c r="N157" s="113"/>
    </row>
    <row r="158" spans="1:14" s="60" customFormat="1" ht="15.75" thickBot="1" x14ac:dyDescent="0.3">
      <c r="A158" s="23" t="s">
        <v>132</v>
      </c>
      <c r="B158" s="2"/>
      <c r="C158" s="2"/>
      <c r="D158" s="2"/>
      <c r="E158" s="13" t="s">
        <v>3</v>
      </c>
      <c r="F158" s="5"/>
      <c r="G158" s="14">
        <v>18363.385917</v>
      </c>
      <c r="H158" s="14">
        <f>SUM(H159:H170)</f>
        <v>18000</v>
      </c>
      <c r="I158" s="31">
        <f>SUM(I159:I170)</f>
        <v>18000</v>
      </c>
      <c r="J158" s="14">
        <f>SUM(J159:J170)</f>
        <v>0</v>
      </c>
      <c r="K158" s="113"/>
      <c r="L158" s="113"/>
      <c r="M158" s="113"/>
      <c r="N158" s="113"/>
    </row>
    <row r="159" spans="1:14" s="60" customFormat="1" ht="13.5" thickTop="1" x14ac:dyDescent="0.2">
      <c r="A159" s="23"/>
      <c r="B159" s="20" t="s">
        <v>18</v>
      </c>
      <c r="C159" s="51">
        <v>40946</v>
      </c>
      <c r="D159" s="51">
        <v>44596</v>
      </c>
      <c r="E159" s="19" t="s">
        <v>72</v>
      </c>
      <c r="F159" s="17" t="s">
        <v>0</v>
      </c>
      <c r="G159" s="17"/>
      <c r="H159" s="30">
        <v>7715</v>
      </c>
      <c r="I159" s="34">
        <f>IF($J$156&gt;=D159,H159,(6927.3/2))</f>
        <v>7715</v>
      </c>
      <c r="J159" s="21">
        <f>H159-I159</f>
        <v>0</v>
      </c>
      <c r="K159" s="113"/>
      <c r="L159" s="113"/>
      <c r="M159" s="113"/>
      <c r="N159" s="113"/>
    </row>
    <row r="160" spans="1:14" s="60" customFormat="1" x14ac:dyDescent="0.2">
      <c r="A160" s="23"/>
      <c r="B160" s="20" t="s">
        <v>18</v>
      </c>
      <c r="C160" s="51">
        <v>40974</v>
      </c>
      <c r="D160" s="51">
        <v>44596</v>
      </c>
      <c r="E160" s="19" t="s">
        <v>72</v>
      </c>
      <c r="F160" s="17" t="s">
        <v>0</v>
      </c>
      <c r="G160" s="17"/>
      <c r="H160" s="30">
        <v>4285</v>
      </c>
      <c r="I160" s="34">
        <f t="shared" ref="I160" si="5">IF($J$156&gt;=D160,H160,(6927.3/2))</f>
        <v>4285</v>
      </c>
      <c r="J160" s="29">
        <f t="shared" ref="J160:J170" si="6">+H160-I160</f>
        <v>0</v>
      </c>
      <c r="K160" s="113"/>
      <c r="L160" s="113"/>
      <c r="M160" s="113"/>
      <c r="N160" s="113"/>
    </row>
    <row r="161" spans="1:14" s="60" customFormat="1" x14ac:dyDescent="0.2">
      <c r="A161" s="23"/>
      <c r="B161" s="20" t="s">
        <v>19</v>
      </c>
      <c r="C161" s="51">
        <v>41009</v>
      </c>
      <c r="D161" s="51">
        <v>43560</v>
      </c>
      <c r="E161" s="19" t="s">
        <v>73</v>
      </c>
      <c r="F161" s="17" t="s">
        <v>0</v>
      </c>
      <c r="G161" s="17"/>
      <c r="H161" s="30">
        <v>125</v>
      </c>
      <c r="I161" s="34">
        <f>IF($J$156&gt;=D161,H161,0)</f>
        <v>125</v>
      </c>
      <c r="J161" s="29">
        <f>+H161-I161</f>
        <v>0</v>
      </c>
      <c r="K161" s="113"/>
      <c r="L161" s="113"/>
      <c r="M161" s="113"/>
      <c r="N161" s="113"/>
    </row>
    <row r="162" spans="1:14" s="60" customFormat="1" x14ac:dyDescent="0.2">
      <c r="A162" s="23"/>
      <c r="B162" s="20" t="s">
        <v>19</v>
      </c>
      <c r="C162" s="51">
        <v>41030</v>
      </c>
      <c r="D162" s="51">
        <v>43560</v>
      </c>
      <c r="E162" s="19" t="s">
        <v>73</v>
      </c>
      <c r="F162" s="17" t="s">
        <v>0</v>
      </c>
      <c r="G162" s="17"/>
      <c r="H162" s="30">
        <v>40</v>
      </c>
      <c r="I162" s="34">
        <f t="shared" ref="I162:I170" si="7">IF($J$156&gt;=D162,H162,0)</f>
        <v>40</v>
      </c>
      <c r="J162" s="29">
        <f t="shared" si="6"/>
        <v>0</v>
      </c>
      <c r="K162" s="113"/>
      <c r="L162" s="113"/>
      <c r="M162" s="113"/>
      <c r="N162" s="113"/>
    </row>
    <row r="163" spans="1:14" s="60" customFormat="1" x14ac:dyDescent="0.2">
      <c r="A163" s="23"/>
      <c r="B163" s="20" t="s">
        <v>19</v>
      </c>
      <c r="C163" s="51">
        <v>41065</v>
      </c>
      <c r="D163" s="51">
        <v>43560</v>
      </c>
      <c r="E163" s="19" t="s">
        <v>73</v>
      </c>
      <c r="F163" s="17" t="s">
        <v>0</v>
      </c>
      <c r="G163" s="17"/>
      <c r="H163" s="30">
        <v>700</v>
      </c>
      <c r="I163" s="34">
        <f t="shared" si="7"/>
        <v>700</v>
      </c>
      <c r="J163" s="29">
        <f t="shared" si="6"/>
        <v>0</v>
      </c>
      <c r="K163" s="113"/>
      <c r="L163" s="113"/>
      <c r="M163" s="113"/>
      <c r="N163" s="113"/>
    </row>
    <row r="164" spans="1:14" x14ac:dyDescent="0.2">
      <c r="A164" s="32">
        <v>41065</v>
      </c>
      <c r="B164" s="20" t="s">
        <v>19</v>
      </c>
      <c r="C164" s="51">
        <v>41093</v>
      </c>
      <c r="D164" s="51">
        <v>43560</v>
      </c>
      <c r="E164" s="19" t="s">
        <v>73</v>
      </c>
      <c r="F164" s="17" t="s">
        <v>0</v>
      </c>
      <c r="G164" s="17"/>
      <c r="H164" s="30">
        <v>1000</v>
      </c>
      <c r="I164" s="34">
        <f t="shared" si="7"/>
        <v>1000</v>
      </c>
      <c r="J164" s="29">
        <f t="shared" si="6"/>
        <v>0</v>
      </c>
    </row>
    <row r="165" spans="1:14" x14ac:dyDescent="0.2">
      <c r="A165" s="32">
        <v>41065</v>
      </c>
      <c r="B165" s="20" t="s">
        <v>19</v>
      </c>
      <c r="C165" s="51">
        <v>41094</v>
      </c>
      <c r="D165" s="51">
        <v>43560</v>
      </c>
      <c r="E165" s="19" t="s">
        <v>73</v>
      </c>
      <c r="F165" s="17" t="s">
        <v>0</v>
      </c>
      <c r="G165" s="17"/>
      <c r="H165" s="30">
        <v>2000</v>
      </c>
      <c r="I165" s="34">
        <f t="shared" si="7"/>
        <v>2000</v>
      </c>
      <c r="J165" s="29">
        <f t="shared" si="6"/>
        <v>0</v>
      </c>
    </row>
    <row r="166" spans="1:14" x14ac:dyDescent="0.2">
      <c r="A166" s="32">
        <v>41065</v>
      </c>
      <c r="B166" s="20" t="s">
        <v>19</v>
      </c>
      <c r="C166" s="51">
        <v>41128</v>
      </c>
      <c r="D166" s="51">
        <v>43560</v>
      </c>
      <c r="E166" s="19" t="s">
        <v>73</v>
      </c>
      <c r="F166" s="17" t="s">
        <v>0</v>
      </c>
      <c r="G166" s="17"/>
      <c r="H166" s="30">
        <v>500</v>
      </c>
      <c r="I166" s="34">
        <f t="shared" si="7"/>
        <v>500</v>
      </c>
      <c r="J166" s="29">
        <f t="shared" si="6"/>
        <v>0</v>
      </c>
    </row>
    <row r="167" spans="1:14" x14ac:dyDescent="0.2">
      <c r="A167" s="32">
        <v>41065</v>
      </c>
      <c r="B167" s="20" t="s">
        <v>19</v>
      </c>
      <c r="C167" s="51">
        <v>41156</v>
      </c>
      <c r="D167" s="51">
        <v>43560</v>
      </c>
      <c r="E167" s="19" t="s">
        <v>73</v>
      </c>
      <c r="F167" s="17" t="s">
        <v>0</v>
      </c>
      <c r="G167" s="17"/>
      <c r="H167" s="30">
        <v>1000</v>
      </c>
      <c r="I167" s="34">
        <f t="shared" si="7"/>
        <v>1000</v>
      </c>
      <c r="J167" s="29">
        <f t="shared" si="6"/>
        <v>0</v>
      </c>
    </row>
    <row r="168" spans="1:14" x14ac:dyDescent="0.2">
      <c r="B168" s="20" t="s">
        <v>19</v>
      </c>
      <c r="C168" s="51">
        <v>41184</v>
      </c>
      <c r="D168" s="51">
        <v>43560</v>
      </c>
      <c r="E168" s="19" t="s">
        <v>73</v>
      </c>
      <c r="F168" s="17" t="s">
        <v>0</v>
      </c>
      <c r="G168" s="17"/>
      <c r="H168" s="30">
        <v>400</v>
      </c>
      <c r="I168" s="34">
        <f t="shared" si="7"/>
        <v>400</v>
      </c>
      <c r="J168" s="29">
        <f t="shared" si="6"/>
        <v>0</v>
      </c>
    </row>
    <row r="169" spans="1:14" x14ac:dyDescent="0.2">
      <c r="B169" s="20" t="s">
        <v>19</v>
      </c>
      <c r="C169" s="51">
        <v>41219</v>
      </c>
      <c r="D169" s="51">
        <v>43560</v>
      </c>
      <c r="E169" s="19" t="s">
        <v>73</v>
      </c>
      <c r="F169" s="17" t="s">
        <v>0</v>
      </c>
      <c r="G169" s="17"/>
      <c r="H169" s="30">
        <v>185</v>
      </c>
      <c r="I169" s="34">
        <f t="shared" si="7"/>
        <v>185</v>
      </c>
      <c r="J169" s="29">
        <f t="shared" si="6"/>
        <v>0</v>
      </c>
    </row>
    <row r="170" spans="1:14" x14ac:dyDescent="0.2">
      <c r="B170" s="20" t="s">
        <v>19</v>
      </c>
      <c r="C170" s="51">
        <v>41247</v>
      </c>
      <c r="D170" s="51">
        <v>43560</v>
      </c>
      <c r="E170" s="19" t="s">
        <v>73</v>
      </c>
      <c r="F170" s="17" t="s">
        <v>0</v>
      </c>
      <c r="G170" s="17"/>
      <c r="H170" s="30">
        <v>50</v>
      </c>
      <c r="I170" s="34">
        <f t="shared" si="7"/>
        <v>50</v>
      </c>
      <c r="J170" s="29">
        <f t="shared" si="6"/>
        <v>0</v>
      </c>
    </row>
    <row r="171" spans="1:14" ht="13.5" thickBot="1" x14ac:dyDescent="0.25">
      <c r="B171" s="62"/>
      <c r="C171" s="62"/>
      <c r="D171" s="62"/>
      <c r="E171" s="62"/>
      <c r="F171" s="62"/>
      <c r="G171" s="62"/>
      <c r="H171" s="62"/>
      <c r="I171" s="62"/>
      <c r="J171" s="62"/>
    </row>
    <row r="172" spans="1:14" s="64" customFormat="1" x14ac:dyDescent="0.2">
      <c r="A172" s="22"/>
      <c r="B172" s="72"/>
      <c r="C172" s="72"/>
      <c r="D172" s="72"/>
      <c r="E172" s="72"/>
      <c r="F172" s="72"/>
      <c r="G172" s="72"/>
      <c r="H172" s="72"/>
      <c r="I172" s="72"/>
      <c r="J172" s="72"/>
      <c r="K172" s="108"/>
      <c r="L172" s="108"/>
      <c r="M172" s="108"/>
      <c r="N172" s="108"/>
    </row>
    <row r="173" spans="1:14" s="64" customFormat="1" x14ac:dyDescent="0.2">
      <c r="A173" s="22"/>
      <c r="B173" s="72"/>
      <c r="C173" s="72"/>
      <c r="D173" s="72"/>
      <c r="E173" s="72"/>
      <c r="F173" s="72"/>
      <c r="G173" s="72"/>
      <c r="H173" s="72"/>
      <c r="I173" s="72"/>
      <c r="J173" s="72"/>
      <c r="K173" s="108"/>
      <c r="L173" s="108"/>
      <c r="M173" s="108"/>
      <c r="N173" s="108"/>
    </row>
    <row r="174" spans="1:14" s="64" customFormat="1" ht="12.75" customHeight="1" x14ac:dyDescent="0.2">
      <c r="A174" s="22"/>
      <c r="B174" s="81"/>
      <c r="C174" s="81"/>
      <c r="D174" s="81"/>
      <c r="E174" s="55"/>
      <c r="F174" s="55"/>
      <c r="G174" s="55"/>
      <c r="H174" s="55"/>
      <c r="I174" s="55"/>
      <c r="J174" s="47"/>
      <c r="K174" s="108"/>
      <c r="L174" s="108"/>
      <c r="M174" s="108"/>
      <c r="N174" s="108"/>
    </row>
    <row r="175" spans="1:14" s="64" customFormat="1" ht="15" x14ac:dyDescent="0.25">
      <c r="A175" s="22"/>
      <c r="B175" s="101" t="s">
        <v>52</v>
      </c>
      <c r="C175" s="101"/>
      <c r="D175" s="101"/>
      <c r="E175" s="101"/>
      <c r="F175" s="101"/>
      <c r="G175" s="101"/>
      <c r="H175" s="101"/>
      <c r="I175" s="101"/>
      <c r="J175" s="101"/>
      <c r="K175" s="108"/>
      <c r="L175" s="108"/>
      <c r="M175" s="108"/>
      <c r="N175" s="108"/>
    </row>
    <row r="176" spans="1:14" s="64" customFormat="1" x14ac:dyDescent="0.2">
      <c r="A176" s="22"/>
      <c r="B176" s="1"/>
      <c r="C176" s="1"/>
      <c r="D176" s="1"/>
      <c r="E176" s="1"/>
      <c r="F176" s="1"/>
      <c r="G176" s="1"/>
      <c r="H176" s="1"/>
      <c r="I176" s="1"/>
      <c r="J176" s="46"/>
      <c r="K176" s="108"/>
      <c r="L176" s="108"/>
      <c r="M176" s="108"/>
      <c r="N176" s="108"/>
    </row>
    <row r="177" spans="1:14" s="64" customFormat="1" ht="12.75" customHeight="1" x14ac:dyDescent="0.2">
      <c r="A177" s="22"/>
      <c r="B177" s="106" t="s">
        <v>38</v>
      </c>
      <c r="C177" s="106"/>
      <c r="D177" s="106"/>
      <c r="E177" s="106"/>
      <c r="F177" s="106"/>
      <c r="G177" s="106"/>
      <c r="H177" s="106"/>
      <c r="I177" s="106"/>
      <c r="J177" s="106"/>
      <c r="K177" s="108"/>
      <c r="L177" s="108"/>
      <c r="M177" s="108"/>
      <c r="N177" s="108"/>
    </row>
    <row r="178" spans="1:14" s="64" customFormat="1" ht="26.25" customHeight="1" x14ac:dyDescent="0.2">
      <c r="A178" s="22"/>
      <c r="B178" s="103" t="s">
        <v>39</v>
      </c>
      <c r="C178" s="103" t="s">
        <v>40</v>
      </c>
      <c r="D178" s="103" t="s">
        <v>41</v>
      </c>
      <c r="E178" s="103" t="s">
        <v>42</v>
      </c>
      <c r="F178" s="103" t="s">
        <v>43</v>
      </c>
      <c r="G178" s="103" t="s">
        <v>44</v>
      </c>
      <c r="H178" s="103" t="s">
        <v>45</v>
      </c>
      <c r="I178" s="103" t="s">
        <v>46</v>
      </c>
      <c r="J178" s="90" t="str">
        <f>J155</f>
        <v>Outstanding Amount</v>
      </c>
      <c r="K178" s="108"/>
      <c r="L178" s="108"/>
      <c r="M178" s="108"/>
      <c r="N178" s="108"/>
    </row>
    <row r="179" spans="1:14" s="60" customFormat="1" x14ac:dyDescent="0.2">
      <c r="A179" s="23"/>
      <c r="B179" s="104"/>
      <c r="C179" s="104"/>
      <c r="D179" s="104"/>
      <c r="E179" s="104"/>
      <c r="F179" s="104"/>
      <c r="G179" s="104"/>
      <c r="H179" s="104"/>
      <c r="I179" s="104"/>
      <c r="J179" s="91">
        <f>+J156</f>
        <v>45716</v>
      </c>
      <c r="K179" s="113"/>
      <c r="L179" s="113"/>
      <c r="M179" s="113"/>
      <c r="N179" s="113"/>
    </row>
    <row r="180" spans="1:14" s="60" customFormat="1" x14ac:dyDescent="0.2">
      <c r="A180" s="23"/>
      <c r="B180" s="2"/>
      <c r="C180" s="2"/>
      <c r="D180" s="2"/>
      <c r="E180" s="2"/>
      <c r="F180" s="2"/>
      <c r="G180" s="84"/>
      <c r="H180" s="2"/>
      <c r="I180" s="2"/>
      <c r="J180" s="10"/>
      <c r="K180" s="113"/>
      <c r="L180" s="113"/>
      <c r="M180" s="113"/>
      <c r="N180" s="113"/>
    </row>
    <row r="181" spans="1:14" s="60" customFormat="1" ht="15.75" thickBot="1" x14ac:dyDescent="0.3">
      <c r="A181" s="23" t="s">
        <v>132</v>
      </c>
      <c r="B181" s="2"/>
      <c r="C181" s="2"/>
      <c r="D181" s="2"/>
      <c r="E181" s="13" t="s">
        <v>3</v>
      </c>
      <c r="F181" s="5"/>
      <c r="G181" s="14">
        <v>45208.347502999997</v>
      </c>
      <c r="H181" s="14">
        <v>27148</v>
      </c>
      <c r="I181" s="14">
        <v>17148</v>
      </c>
      <c r="J181" s="14">
        <v>10000</v>
      </c>
      <c r="K181" s="113"/>
      <c r="L181" s="113"/>
      <c r="M181" s="113"/>
      <c r="N181" s="113"/>
    </row>
    <row r="182" spans="1:14" s="60" customFormat="1" ht="13.5" thickTop="1" x14ac:dyDescent="0.2">
      <c r="A182" s="23"/>
      <c r="B182" s="20" t="s">
        <v>20</v>
      </c>
      <c r="C182" s="51">
        <v>41338</v>
      </c>
      <c r="D182" s="51">
        <v>43140</v>
      </c>
      <c r="E182" s="19" t="s">
        <v>74</v>
      </c>
      <c r="F182" s="17" t="s">
        <v>0</v>
      </c>
      <c r="G182" s="17"/>
      <c r="H182" s="30">
        <v>29.5</v>
      </c>
      <c r="I182" s="30">
        <v>29.5</v>
      </c>
      <c r="J182" s="21">
        <v>0</v>
      </c>
      <c r="K182" s="113"/>
      <c r="L182" s="113"/>
      <c r="M182" s="113"/>
      <c r="N182" s="113"/>
    </row>
    <row r="183" spans="1:14" s="60" customFormat="1" x14ac:dyDescent="0.2">
      <c r="A183" s="23"/>
      <c r="B183" s="20" t="s">
        <v>20</v>
      </c>
      <c r="C183" s="51">
        <v>41339</v>
      </c>
      <c r="D183" s="51">
        <v>43140</v>
      </c>
      <c r="E183" s="19" t="s">
        <v>74</v>
      </c>
      <c r="F183" s="17" t="s">
        <v>0</v>
      </c>
      <c r="G183" s="17"/>
      <c r="H183" s="30">
        <v>350</v>
      </c>
      <c r="I183" s="30">
        <v>350</v>
      </c>
      <c r="J183" s="29">
        <v>0</v>
      </c>
      <c r="K183" s="113"/>
      <c r="L183" s="113"/>
      <c r="M183" s="113"/>
      <c r="N183" s="113"/>
    </row>
    <row r="184" spans="1:14" s="60" customFormat="1" x14ac:dyDescent="0.2">
      <c r="A184" s="23"/>
      <c r="B184" s="20" t="s">
        <v>20</v>
      </c>
      <c r="C184" s="51">
        <v>41366</v>
      </c>
      <c r="D184" s="51">
        <v>43140</v>
      </c>
      <c r="E184" s="19" t="s">
        <v>74</v>
      </c>
      <c r="F184" s="17" t="s">
        <v>0</v>
      </c>
      <c r="G184" s="17"/>
      <c r="H184" s="30">
        <v>300</v>
      </c>
      <c r="I184" s="30">
        <v>300</v>
      </c>
      <c r="J184" s="29">
        <v>0</v>
      </c>
      <c r="K184" s="113"/>
      <c r="L184" s="113"/>
      <c r="M184" s="113"/>
      <c r="N184" s="113"/>
    </row>
    <row r="185" spans="1:14" s="60" customFormat="1" x14ac:dyDescent="0.2">
      <c r="A185" s="23"/>
      <c r="B185" s="20" t="s">
        <v>20</v>
      </c>
      <c r="C185" s="51">
        <v>41401</v>
      </c>
      <c r="D185" s="51">
        <v>43140</v>
      </c>
      <c r="E185" s="19" t="s">
        <v>74</v>
      </c>
      <c r="F185" s="17" t="s">
        <v>0</v>
      </c>
      <c r="G185" s="17"/>
      <c r="H185" s="30">
        <v>1500</v>
      </c>
      <c r="I185" s="30">
        <v>1500</v>
      </c>
      <c r="J185" s="29">
        <v>0</v>
      </c>
      <c r="K185" s="113"/>
      <c r="L185" s="113"/>
      <c r="M185" s="113"/>
      <c r="N185" s="113"/>
    </row>
    <row r="186" spans="1:14" s="60" customFormat="1" x14ac:dyDescent="0.2">
      <c r="A186" s="23"/>
      <c r="B186" s="20" t="s">
        <v>20</v>
      </c>
      <c r="C186" s="51">
        <v>41429</v>
      </c>
      <c r="D186" s="51">
        <v>43140</v>
      </c>
      <c r="E186" s="19" t="s">
        <v>74</v>
      </c>
      <c r="F186" s="17" t="s">
        <v>0</v>
      </c>
      <c r="G186" s="17"/>
      <c r="H186" s="30">
        <v>500</v>
      </c>
      <c r="I186" s="30">
        <v>500</v>
      </c>
      <c r="J186" s="29">
        <v>0</v>
      </c>
      <c r="K186" s="113"/>
      <c r="L186" s="113"/>
      <c r="M186" s="113"/>
      <c r="N186" s="113"/>
    </row>
    <row r="187" spans="1:14" s="60" customFormat="1" x14ac:dyDescent="0.2">
      <c r="A187" s="23"/>
      <c r="B187" s="20" t="s">
        <v>20</v>
      </c>
      <c r="C187" s="51">
        <v>41430</v>
      </c>
      <c r="D187" s="51">
        <v>43140</v>
      </c>
      <c r="E187" s="19" t="s">
        <v>74</v>
      </c>
      <c r="F187" s="17" t="s">
        <v>0</v>
      </c>
      <c r="G187" s="17"/>
      <c r="H187" s="30">
        <v>500</v>
      </c>
      <c r="I187" s="30">
        <v>500</v>
      </c>
      <c r="J187" s="29">
        <v>0</v>
      </c>
      <c r="K187" s="113"/>
      <c r="L187" s="113"/>
      <c r="M187" s="113"/>
      <c r="N187" s="113"/>
    </row>
    <row r="188" spans="1:14" s="60" customFormat="1" x14ac:dyDescent="0.2">
      <c r="A188" s="23"/>
      <c r="B188" s="20" t="s">
        <v>20</v>
      </c>
      <c r="C188" s="51">
        <v>41457</v>
      </c>
      <c r="D188" s="51">
        <v>43140</v>
      </c>
      <c r="E188" s="19" t="s">
        <v>74</v>
      </c>
      <c r="F188" s="17" t="s">
        <v>0</v>
      </c>
      <c r="G188" s="17"/>
      <c r="H188" s="30">
        <v>1500</v>
      </c>
      <c r="I188" s="30">
        <v>1500</v>
      </c>
      <c r="J188" s="29">
        <v>0</v>
      </c>
      <c r="K188" s="113"/>
      <c r="L188" s="113"/>
      <c r="M188" s="113"/>
      <c r="N188" s="113"/>
    </row>
    <row r="189" spans="1:14" s="60" customFormat="1" x14ac:dyDescent="0.2">
      <c r="A189" s="23"/>
      <c r="B189" s="20" t="s">
        <v>20</v>
      </c>
      <c r="C189" s="51">
        <v>41458</v>
      </c>
      <c r="D189" s="51">
        <v>43140</v>
      </c>
      <c r="E189" s="19" t="s">
        <v>74</v>
      </c>
      <c r="F189" s="17" t="s">
        <v>0</v>
      </c>
      <c r="G189" s="17"/>
      <c r="H189" s="30">
        <v>1000</v>
      </c>
      <c r="I189" s="30">
        <v>1000</v>
      </c>
      <c r="J189" s="29">
        <v>0</v>
      </c>
      <c r="K189" s="113"/>
      <c r="L189" s="113"/>
      <c r="M189" s="113"/>
      <c r="N189" s="113"/>
    </row>
    <row r="190" spans="1:14" s="60" customFormat="1" x14ac:dyDescent="0.2">
      <c r="A190" s="23"/>
      <c r="B190" s="20" t="s">
        <v>20</v>
      </c>
      <c r="C190" s="51">
        <v>41492</v>
      </c>
      <c r="D190" s="51">
        <v>43140</v>
      </c>
      <c r="E190" s="19" t="s">
        <v>74</v>
      </c>
      <c r="F190" s="17" t="s">
        <v>0</v>
      </c>
      <c r="G190" s="17"/>
      <c r="H190" s="30">
        <v>750</v>
      </c>
      <c r="I190" s="30">
        <v>750</v>
      </c>
      <c r="J190" s="29">
        <v>0</v>
      </c>
      <c r="K190" s="113"/>
      <c r="L190" s="113"/>
      <c r="M190" s="113"/>
      <c r="N190" s="113"/>
    </row>
    <row r="191" spans="1:14" s="60" customFormat="1" x14ac:dyDescent="0.2">
      <c r="A191" s="23"/>
      <c r="B191" s="20" t="s">
        <v>20</v>
      </c>
      <c r="C191" s="51">
        <v>41493</v>
      </c>
      <c r="D191" s="51">
        <v>43140</v>
      </c>
      <c r="E191" s="19" t="s">
        <v>74</v>
      </c>
      <c r="F191" s="17" t="s">
        <v>0</v>
      </c>
      <c r="G191" s="17"/>
      <c r="H191" s="30">
        <v>1070.5</v>
      </c>
      <c r="I191" s="30">
        <v>1070.5</v>
      </c>
      <c r="J191" s="29">
        <v>0</v>
      </c>
      <c r="K191" s="113"/>
      <c r="L191" s="113"/>
      <c r="M191" s="113"/>
      <c r="N191" s="113"/>
    </row>
    <row r="192" spans="1:14" s="60" customFormat="1" x14ac:dyDescent="0.2">
      <c r="A192" s="23"/>
      <c r="B192" s="20" t="s">
        <v>21</v>
      </c>
      <c r="C192" s="51">
        <v>41338</v>
      </c>
      <c r="D192" s="51">
        <v>44967</v>
      </c>
      <c r="E192" s="19" t="s">
        <v>75</v>
      </c>
      <c r="F192" s="17" t="s">
        <v>0</v>
      </c>
      <c r="G192" s="17"/>
      <c r="H192" s="30">
        <v>995</v>
      </c>
      <c r="I192" s="30">
        <v>995</v>
      </c>
      <c r="J192" s="29">
        <v>0</v>
      </c>
      <c r="K192" s="113"/>
      <c r="L192" s="113"/>
      <c r="M192" s="113"/>
      <c r="N192" s="113"/>
    </row>
    <row r="193" spans="1:14" s="67" customFormat="1" x14ac:dyDescent="0.2">
      <c r="A193" s="23"/>
      <c r="B193" s="20" t="s">
        <v>21</v>
      </c>
      <c r="C193" s="51">
        <v>41339</v>
      </c>
      <c r="D193" s="51">
        <v>44967</v>
      </c>
      <c r="E193" s="19" t="s">
        <v>75</v>
      </c>
      <c r="F193" s="17" t="s">
        <v>0</v>
      </c>
      <c r="G193" s="17"/>
      <c r="H193" s="30">
        <v>1960</v>
      </c>
      <c r="I193" s="30">
        <v>1960</v>
      </c>
      <c r="J193" s="29">
        <v>0</v>
      </c>
      <c r="K193" s="113"/>
      <c r="L193" s="113"/>
      <c r="M193" s="113"/>
      <c r="N193" s="113"/>
    </row>
    <row r="194" spans="1:14" s="60" customFormat="1" x14ac:dyDescent="0.2">
      <c r="A194" s="23"/>
      <c r="B194" s="20" t="s">
        <v>21</v>
      </c>
      <c r="C194" s="51">
        <v>41366</v>
      </c>
      <c r="D194" s="51">
        <v>44967</v>
      </c>
      <c r="E194" s="19" t="s">
        <v>75</v>
      </c>
      <c r="F194" s="17" t="s">
        <v>0</v>
      </c>
      <c r="G194" s="17"/>
      <c r="H194" s="30">
        <v>1200</v>
      </c>
      <c r="I194" s="30">
        <v>1200</v>
      </c>
      <c r="J194" s="29">
        <v>0</v>
      </c>
      <c r="K194" s="113"/>
      <c r="L194" s="113"/>
      <c r="M194" s="113"/>
      <c r="N194" s="113"/>
    </row>
    <row r="195" spans="1:14" s="67" customFormat="1" x14ac:dyDescent="0.2">
      <c r="A195" s="23"/>
      <c r="B195" s="20" t="s">
        <v>21</v>
      </c>
      <c r="C195" s="51">
        <v>41401</v>
      </c>
      <c r="D195" s="51">
        <v>44967</v>
      </c>
      <c r="E195" s="19" t="s">
        <v>75</v>
      </c>
      <c r="F195" s="17" t="s">
        <v>0</v>
      </c>
      <c r="G195" s="17"/>
      <c r="H195" s="30">
        <v>3500</v>
      </c>
      <c r="I195" s="30">
        <v>3500</v>
      </c>
      <c r="J195" s="29">
        <v>0</v>
      </c>
      <c r="K195" s="113"/>
      <c r="L195" s="113"/>
      <c r="M195" s="113"/>
      <c r="N195" s="113"/>
    </row>
    <row r="196" spans="1:14" s="60" customFormat="1" x14ac:dyDescent="0.2">
      <c r="A196" s="23"/>
      <c r="B196" s="20" t="s">
        <v>21</v>
      </c>
      <c r="C196" s="51">
        <v>41429</v>
      </c>
      <c r="D196" s="51">
        <v>44967</v>
      </c>
      <c r="E196" s="19" t="s">
        <v>75</v>
      </c>
      <c r="F196" s="17" t="s">
        <v>0</v>
      </c>
      <c r="G196" s="17"/>
      <c r="H196" s="30">
        <v>500</v>
      </c>
      <c r="I196" s="30">
        <v>500</v>
      </c>
      <c r="J196" s="29">
        <v>0</v>
      </c>
      <c r="K196" s="113"/>
      <c r="L196" s="113"/>
      <c r="M196" s="113"/>
      <c r="N196" s="113"/>
    </row>
    <row r="197" spans="1:14" s="67" customFormat="1" x14ac:dyDescent="0.2">
      <c r="A197" s="23"/>
      <c r="B197" s="20" t="s">
        <v>21</v>
      </c>
      <c r="C197" s="51">
        <v>41430</v>
      </c>
      <c r="D197" s="51">
        <v>44967</v>
      </c>
      <c r="E197" s="19" t="s">
        <v>75</v>
      </c>
      <c r="F197" s="17" t="s">
        <v>0</v>
      </c>
      <c r="G197" s="17"/>
      <c r="H197" s="30">
        <v>500</v>
      </c>
      <c r="I197" s="30">
        <v>500</v>
      </c>
      <c r="J197" s="29">
        <v>0</v>
      </c>
      <c r="K197" s="113"/>
      <c r="L197" s="113"/>
      <c r="M197" s="113"/>
      <c r="N197" s="113"/>
    </row>
    <row r="198" spans="1:14" s="67" customFormat="1" x14ac:dyDescent="0.2">
      <c r="A198" s="23"/>
      <c r="B198" s="20" t="s">
        <v>21</v>
      </c>
      <c r="C198" s="51">
        <v>41457</v>
      </c>
      <c r="D198" s="51">
        <v>44967</v>
      </c>
      <c r="E198" s="19" t="s">
        <v>75</v>
      </c>
      <c r="F198" s="17" t="s">
        <v>0</v>
      </c>
      <c r="G198" s="17"/>
      <c r="H198" s="30">
        <v>101</v>
      </c>
      <c r="I198" s="30">
        <v>101</v>
      </c>
      <c r="J198" s="29">
        <v>0</v>
      </c>
      <c r="K198" s="113"/>
      <c r="L198" s="113"/>
      <c r="M198" s="113"/>
      <c r="N198" s="113"/>
    </row>
    <row r="199" spans="1:14" s="60" customFormat="1" x14ac:dyDescent="0.2">
      <c r="A199" s="23"/>
      <c r="B199" s="20" t="s">
        <v>21</v>
      </c>
      <c r="C199" s="51">
        <v>41492</v>
      </c>
      <c r="D199" s="51">
        <v>44967</v>
      </c>
      <c r="E199" s="19" t="s">
        <v>75</v>
      </c>
      <c r="F199" s="17" t="s">
        <v>0</v>
      </c>
      <c r="G199" s="17"/>
      <c r="H199" s="30">
        <v>5</v>
      </c>
      <c r="I199" s="30">
        <v>5</v>
      </c>
      <c r="J199" s="29">
        <v>0</v>
      </c>
      <c r="K199" s="113"/>
      <c r="L199" s="113"/>
      <c r="M199" s="113"/>
      <c r="N199" s="113"/>
    </row>
    <row r="200" spans="1:14" s="67" customFormat="1" x14ac:dyDescent="0.2">
      <c r="A200" s="23"/>
      <c r="B200" s="20" t="s">
        <v>21</v>
      </c>
      <c r="C200" s="51">
        <v>41520</v>
      </c>
      <c r="D200" s="51">
        <v>44967</v>
      </c>
      <c r="E200" s="19" t="s">
        <v>75</v>
      </c>
      <c r="F200" s="17" t="s">
        <v>0</v>
      </c>
      <c r="G200" s="17"/>
      <c r="H200" s="30">
        <v>121</v>
      </c>
      <c r="I200" s="30">
        <v>121</v>
      </c>
      <c r="J200" s="29">
        <v>0</v>
      </c>
      <c r="K200" s="113"/>
      <c r="L200" s="113"/>
      <c r="M200" s="113"/>
      <c r="N200" s="113"/>
    </row>
    <row r="201" spans="1:14" s="67" customFormat="1" x14ac:dyDescent="0.2">
      <c r="A201" s="23"/>
      <c r="B201" s="8" t="s">
        <v>21</v>
      </c>
      <c r="C201" s="51">
        <v>41548</v>
      </c>
      <c r="D201" s="51">
        <v>44967</v>
      </c>
      <c r="E201" s="7" t="s">
        <v>75</v>
      </c>
      <c r="F201" s="35" t="s">
        <v>0</v>
      </c>
      <c r="G201" s="35"/>
      <c r="H201" s="36">
        <v>200</v>
      </c>
      <c r="I201" s="36">
        <v>200</v>
      </c>
      <c r="J201" s="37">
        <v>0</v>
      </c>
      <c r="K201" s="113"/>
      <c r="L201" s="113"/>
      <c r="M201" s="113"/>
      <c r="N201" s="113"/>
    </row>
    <row r="202" spans="1:14" s="67" customFormat="1" x14ac:dyDescent="0.2">
      <c r="A202" s="23"/>
      <c r="B202" s="8" t="s">
        <v>21</v>
      </c>
      <c r="C202" s="51">
        <v>41549</v>
      </c>
      <c r="D202" s="51">
        <v>44967</v>
      </c>
      <c r="E202" s="7" t="s">
        <v>75</v>
      </c>
      <c r="F202" s="35" t="s">
        <v>0</v>
      </c>
      <c r="G202" s="35"/>
      <c r="H202" s="36">
        <v>266</v>
      </c>
      <c r="I202" s="36">
        <v>266</v>
      </c>
      <c r="J202" s="37">
        <v>0</v>
      </c>
      <c r="K202" s="113"/>
      <c r="L202" s="113"/>
      <c r="M202" s="113"/>
      <c r="N202" s="113"/>
    </row>
    <row r="203" spans="1:14" s="67" customFormat="1" x14ac:dyDescent="0.2">
      <c r="A203" s="23"/>
      <c r="B203" s="8" t="s">
        <v>21</v>
      </c>
      <c r="C203" s="51">
        <v>41583</v>
      </c>
      <c r="D203" s="51">
        <v>44967</v>
      </c>
      <c r="E203" s="7" t="s">
        <v>75</v>
      </c>
      <c r="F203" s="35" t="s">
        <v>0</v>
      </c>
      <c r="G203" s="35"/>
      <c r="H203" s="36">
        <v>200</v>
      </c>
      <c r="I203" s="36">
        <v>200</v>
      </c>
      <c r="J203" s="37">
        <v>0</v>
      </c>
      <c r="K203" s="113"/>
      <c r="L203" s="113"/>
      <c r="M203" s="113"/>
      <c r="N203" s="113"/>
    </row>
    <row r="204" spans="1:14" s="67" customFormat="1" x14ac:dyDescent="0.2">
      <c r="A204" s="23"/>
      <c r="B204" s="8" t="s">
        <v>21</v>
      </c>
      <c r="C204" s="51">
        <v>41611</v>
      </c>
      <c r="D204" s="51">
        <v>44967</v>
      </c>
      <c r="E204" s="7" t="s">
        <v>75</v>
      </c>
      <c r="F204" s="35" t="s">
        <v>0</v>
      </c>
      <c r="G204" s="35"/>
      <c r="H204" s="36">
        <v>100</v>
      </c>
      <c r="I204" s="36">
        <v>100</v>
      </c>
      <c r="J204" s="37">
        <v>0</v>
      </c>
      <c r="K204" s="113"/>
      <c r="L204" s="113"/>
      <c r="M204" s="113"/>
      <c r="N204" s="113"/>
    </row>
    <row r="205" spans="1:14" s="67" customFormat="1" x14ac:dyDescent="0.2">
      <c r="A205" s="23"/>
      <c r="B205" s="20" t="s">
        <v>22</v>
      </c>
      <c r="C205" s="51">
        <v>41338</v>
      </c>
      <c r="D205" s="51">
        <v>46787</v>
      </c>
      <c r="E205" s="19" t="s">
        <v>76</v>
      </c>
      <c r="F205" s="17" t="s">
        <v>0</v>
      </c>
      <c r="G205" s="17"/>
      <c r="H205" s="30">
        <v>3000</v>
      </c>
      <c r="I205" s="30">
        <v>0</v>
      </c>
      <c r="J205" s="29">
        <v>3000</v>
      </c>
      <c r="K205" s="113"/>
      <c r="L205" s="113"/>
      <c r="M205" s="113"/>
      <c r="N205" s="113"/>
    </row>
    <row r="206" spans="1:14" s="67" customFormat="1" x14ac:dyDescent="0.2">
      <c r="A206" s="23"/>
      <c r="B206" s="20" t="s">
        <v>22</v>
      </c>
      <c r="C206" s="51">
        <v>41339</v>
      </c>
      <c r="D206" s="51">
        <v>46787</v>
      </c>
      <c r="E206" s="19" t="s">
        <v>76</v>
      </c>
      <c r="F206" s="17" t="s">
        <v>0</v>
      </c>
      <c r="G206" s="17"/>
      <c r="H206" s="30">
        <v>2500</v>
      </c>
      <c r="I206" s="30">
        <v>0</v>
      </c>
      <c r="J206" s="29">
        <v>2500</v>
      </c>
      <c r="K206" s="113"/>
      <c r="L206" s="113"/>
      <c r="M206" s="113"/>
      <c r="N206" s="113"/>
    </row>
    <row r="207" spans="1:14" x14ac:dyDescent="0.2">
      <c r="B207" s="20" t="s">
        <v>22</v>
      </c>
      <c r="C207" s="51">
        <v>41366</v>
      </c>
      <c r="D207" s="51">
        <v>46787</v>
      </c>
      <c r="E207" s="19" t="s">
        <v>76</v>
      </c>
      <c r="F207" s="17" t="s">
        <v>0</v>
      </c>
      <c r="G207" s="17"/>
      <c r="H207" s="30">
        <v>2500</v>
      </c>
      <c r="I207" s="30">
        <v>0</v>
      </c>
      <c r="J207" s="29">
        <v>2500</v>
      </c>
    </row>
    <row r="208" spans="1:14" x14ac:dyDescent="0.2">
      <c r="B208" s="20" t="s">
        <v>22</v>
      </c>
      <c r="C208" s="51">
        <v>41401</v>
      </c>
      <c r="D208" s="51">
        <v>46787</v>
      </c>
      <c r="E208" s="19" t="s">
        <v>76</v>
      </c>
      <c r="F208" s="17" t="s">
        <v>0</v>
      </c>
      <c r="G208" s="17"/>
      <c r="H208" s="30">
        <v>1000</v>
      </c>
      <c r="I208" s="30">
        <v>0</v>
      </c>
      <c r="J208" s="29">
        <v>1000</v>
      </c>
    </row>
    <row r="209" spans="1:14" x14ac:dyDescent="0.2">
      <c r="B209" s="20" t="s">
        <v>23</v>
      </c>
      <c r="C209" s="51">
        <v>41429</v>
      </c>
      <c r="D209" s="51">
        <v>46878</v>
      </c>
      <c r="E209" s="19" t="s">
        <v>77</v>
      </c>
      <c r="F209" s="17" t="s">
        <v>0</v>
      </c>
      <c r="G209" s="17"/>
      <c r="H209" s="30">
        <v>500</v>
      </c>
      <c r="I209" s="30">
        <v>0</v>
      </c>
      <c r="J209" s="29">
        <v>500</v>
      </c>
    </row>
    <row r="210" spans="1:14" x14ac:dyDescent="0.2">
      <c r="B210" s="20" t="s">
        <v>23</v>
      </c>
      <c r="C210" s="51">
        <v>41430</v>
      </c>
      <c r="D210" s="51">
        <v>46878</v>
      </c>
      <c r="E210" s="19" t="s">
        <v>77</v>
      </c>
      <c r="F210" s="17" t="s">
        <v>0</v>
      </c>
      <c r="G210" s="17"/>
      <c r="H210" s="30">
        <v>500</v>
      </c>
      <c r="I210" s="30">
        <v>0</v>
      </c>
      <c r="J210" s="29">
        <v>500</v>
      </c>
    </row>
    <row r="211" spans="1:14" ht="13.5" thickBot="1" x14ac:dyDescent="0.25">
      <c r="B211" s="62"/>
      <c r="C211" s="62"/>
      <c r="D211" s="62"/>
      <c r="E211" s="62"/>
      <c r="F211" s="62"/>
      <c r="G211" s="62"/>
      <c r="H211" s="62"/>
      <c r="I211" s="62"/>
      <c r="J211" s="62"/>
    </row>
    <row r="212" spans="1:14" x14ac:dyDescent="0.2">
      <c r="B212" s="72"/>
      <c r="C212" s="72"/>
      <c r="D212" s="72"/>
      <c r="E212" s="72"/>
      <c r="F212" s="72"/>
      <c r="G212" s="72"/>
      <c r="H212" s="72"/>
      <c r="I212" s="72"/>
      <c r="J212" s="72"/>
      <c r="N212" s="121"/>
    </row>
    <row r="213" spans="1:14" x14ac:dyDescent="0.2">
      <c r="B213" s="72"/>
      <c r="C213" s="72"/>
      <c r="D213" s="72"/>
      <c r="E213" s="72"/>
      <c r="F213" s="72"/>
      <c r="G213" s="72"/>
      <c r="H213" s="72"/>
      <c r="I213" s="72"/>
      <c r="J213" s="72"/>
      <c r="N213" s="121"/>
    </row>
    <row r="214" spans="1:14" ht="15" x14ac:dyDescent="0.25">
      <c r="B214" s="101" t="s">
        <v>53</v>
      </c>
      <c r="C214" s="101"/>
      <c r="D214" s="101"/>
      <c r="E214" s="101"/>
      <c r="F214" s="101"/>
      <c r="G214" s="101"/>
      <c r="H214" s="101"/>
      <c r="I214" s="101"/>
      <c r="J214" s="101"/>
      <c r="N214" s="121"/>
    </row>
    <row r="215" spans="1:14" x14ac:dyDescent="0.2">
      <c r="B215" s="81"/>
      <c r="C215" s="81"/>
      <c r="D215" s="81"/>
      <c r="J215" s="47"/>
      <c r="N215" s="121"/>
    </row>
    <row r="216" spans="1:14" s="64" customFormat="1" ht="12.75" customHeight="1" x14ac:dyDescent="0.2">
      <c r="A216" s="22"/>
      <c r="B216" s="106" t="s">
        <v>38</v>
      </c>
      <c r="C216" s="106"/>
      <c r="D216" s="106"/>
      <c r="E216" s="106"/>
      <c r="F216" s="106"/>
      <c r="G216" s="106"/>
      <c r="H216" s="106"/>
      <c r="I216" s="106"/>
      <c r="J216" s="106"/>
      <c r="K216" s="108"/>
      <c r="L216" s="108"/>
      <c r="M216" s="108"/>
      <c r="N216" s="121"/>
    </row>
    <row r="217" spans="1:14" ht="24" customHeight="1" x14ac:dyDescent="0.2">
      <c r="B217" s="103" t="s">
        <v>39</v>
      </c>
      <c r="C217" s="103" t="s">
        <v>40</v>
      </c>
      <c r="D217" s="103" t="s">
        <v>41</v>
      </c>
      <c r="E217" s="103" t="s">
        <v>42</v>
      </c>
      <c r="F217" s="103" t="s">
        <v>43</v>
      </c>
      <c r="G217" s="103" t="s">
        <v>44</v>
      </c>
      <c r="H217" s="103" t="s">
        <v>45</v>
      </c>
      <c r="I217" s="103" t="s">
        <v>46</v>
      </c>
      <c r="J217" s="90" t="str">
        <f>J34</f>
        <v>Outstanding Amount</v>
      </c>
      <c r="N217" s="121"/>
    </row>
    <row r="218" spans="1:14" x14ac:dyDescent="0.2">
      <c r="B218" s="104"/>
      <c r="C218" s="104"/>
      <c r="D218" s="104"/>
      <c r="E218" s="104"/>
      <c r="F218" s="104"/>
      <c r="G218" s="104"/>
      <c r="H218" s="104"/>
      <c r="I218" s="104"/>
      <c r="J218" s="91">
        <f>+J179</f>
        <v>45716</v>
      </c>
    </row>
    <row r="219" spans="1:14" x14ac:dyDescent="0.2">
      <c r="B219" s="2"/>
      <c r="C219" s="2"/>
      <c r="D219" s="2"/>
      <c r="E219" s="2"/>
      <c r="F219" s="2"/>
      <c r="G219" s="84"/>
      <c r="H219" s="2"/>
      <c r="I219" s="2"/>
      <c r="J219" s="10"/>
    </row>
    <row r="220" spans="1:14" ht="15.75" thickBot="1" x14ac:dyDescent="0.3">
      <c r="A220" s="22" t="s">
        <v>132</v>
      </c>
      <c r="B220" s="2"/>
      <c r="C220" s="2"/>
      <c r="D220" s="2"/>
      <c r="E220" s="13" t="s">
        <v>3</v>
      </c>
      <c r="F220" s="5"/>
      <c r="G220" s="14">
        <v>33614.400000000001</v>
      </c>
      <c r="H220" s="14">
        <v>33614</v>
      </c>
      <c r="I220" s="14">
        <v>23614</v>
      </c>
      <c r="J220" s="14">
        <v>10000</v>
      </c>
    </row>
    <row r="221" spans="1:14" ht="13.5" thickTop="1" x14ac:dyDescent="0.2">
      <c r="B221" s="20" t="s">
        <v>25</v>
      </c>
      <c r="C221" s="51">
        <v>41821</v>
      </c>
      <c r="D221" s="51">
        <v>43595</v>
      </c>
      <c r="E221" s="19" t="s">
        <v>78</v>
      </c>
      <c r="F221" s="17" t="s">
        <v>0</v>
      </c>
      <c r="G221" s="17"/>
      <c r="H221" s="30">
        <v>3500</v>
      </c>
      <c r="I221" s="30">
        <v>3500</v>
      </c>
      <c r="J221" s="21">
        <v>0</v>
      </c>
    </row>
    <row r="222" spans="1:14" x14ac:dyDescent="0.2">
      <c r="B222" s="20" t="s">
        <v>25</v>
      </c>
      <c r="C222" s="51">
        <v>41822</v>
      </c>
      <c r="D222" s="51">
        <v>43595</v>
      </c>
      <c r="E222" s="19" t="s">
        <v>78</v>
      </c>
      <c r="F222" s="17" t="s">
        <v>0</v>
      </c>
      <c r="G222" s="17"/>
      <c r="H222" s="30">
        <v>6500</v>
      </c>
      <c r="I222" s="30">
        <v>6500</v>
      </c>
      <c r="J222" s="29">
        <v>0</v>
      </c>
    </row>
    <row r="223" spans="1:14" x14ac:dyDescent="0.2">
      <c r="B223" s="20" t="s">
        <v>26</v>
      </c>
      <c r="C223" s="51">
        <v>41821</v>
      </c>
      <c r="D223" s="51">
        <v>45422</v>
      </c>
      <c r="E223" s="19" t="s">
        <v>79</v>
      </c>
      <c r="F223" s="17" t="s">
        <v>0</v>
      </c>
      <c r="G223" s="17"/>
      <c r="H223" s="30">
        <v>5000</v>
      </c>
      <c r="I223" s="30">
        <v>5000</v>
      </c>
      <c r="J223" s="29">
        <v>0</v>
      </c>
    </row>
    <row r="224" spans="1:14" x14ac:dyDescent="0.2">
      <c r="B224" s="20" t="s">
        <v>26</v>
      </c>
      <c r="C224" s="51">
        <v>41822</v>
      </c>
      <c r="D224" s="51">
        <v>45422</v>
      </c>
      <c r="E224" s="19" t="s">
        <v>79</v>
      </c>
      <c r="F224" s="17" t="s">
        <v>0</v>
      </c>
      <c r="G224" s="17"/>
      <c r="H224" s="30">
        <v>5000</v>
      </c>
      <c r="I224" s="30">
        <v>5000</v>
      </c>
      <c r="J224" s="29">
        <v>0</v>
      </c>
    </row>
    <row r="225" spans="1:10" x14ac:dyDescent="0.2">
      <c r="B225" s="20" t="s">
        <v>26</v>
      </c>
      <c r="C225" s="51">
        <v>41884</v>
      </c>
      <c r="D225" s="51">
        <v>45422</v>
      </c>
      <c r="E225" s="19" t="s">
        <v>79</v>
      </c>
      <c r="F225" s="17" t="s">
        <v>0</v>
      </c>
      <c r="G225" s="17"/>
      <c r="H225" s="30">
        <v>1500</v>
      </c>
      <c r="I225" s="30">
        <v>1500</v>
      </c>
      <c r="J225" s="29">
        <v>0</v>
      </c>
    </row>
    <row r="226" spans="1:10" x14ac:dyDescent="0.2">
      <c r="B226" s="20" t="s">
        <v>26</v>
      </c>
      <c r="C226" s="51">
        <v>41885</v>
      </c>
      <c r="D226" s="51">
        <v>45422</v>
      </c>
      <c r="E226" s="19" t="s">
        <v>79</v>
      </c>
      <c r="F226" s="17" t="s">
        <v>0</v>
      </c>
      <c r="G226" s="17"/>
      <c r="H226" s="30">
        <v>2114</v>
      </c>
      <c r="I226" s="30">
        <v>2114</v>
      </c>
      <c r="J226" s="29">
        <v>0</v>
      </c>
    </row>
    <row r="227" spans="1:10" x14ac:dyDescent="0.2">
      <c r="B227" s="20" t="s">
        <v>24</v>
      </c>
      <c r="C227" s="51">
        <v>41856</v>
      </c>
      <c r="D227" s="51">
        <v>47305</v>
      </c>
      <c r="E227" s="19" t="s">
        <v>80</v>
      </c>
      <c r="F227" s="17" t="s">
        <v>0</v>
      </c>
      <c r="G227" s="17"/>
      <c r="H227" s="30">
        <v>3500</v>
      </c>
      <c r="I227" s="30">
        <v>0</v>
      </c>
      <c r="J227" s="29">
        <v>3500</v>
      </c>
    </row>
    <row r="228" spans="1:10" x14ac:dyDescent="0.2">
      <c r="B228" s="20" t="s">
        <v>24</v>
      </c>
      <c r="C228" s="51">
        <v>41857</v>
      </c>
      <c r="D228" s="51">
        <v>47305</v>
      </c>
      <c r="E228" s="19" t="s">
        <v>80</v>
      </c>
      <c r="F228" s="17" t="s">
        <v>0</v>
      </c>
      <c r="G228" s="17"/>
      <c r="H228" s="30">
        <v>6500</v>
      </c>
      <c r="I228" s="30">
        <v>0</v>
      </c>
      <c r="J228" s="29">
        <v>6500</v>
      </c>
    </row>
    <row r="229" spans="1:10" ht="13.5" thickBot="1" x14ac:dyDescent="0.25">
      <c r="B229" s="62"/>
      <c r="C229" s="62"/>
      <c r="D229" s="62"/>
      <c r="E229" s="62"/>
      <c r="F229" s="62"/>
      <c r="G229" s="62"/>
      <c r="H229" s="62"/>
      <c r="I229" s="62"/>
      <c r="J229" s="62"/>
    </row>
    <row r="230" spans="1:10" x14ac:dyDescent="0.2">
      <c r="B230" s="20"/>
      <c r="C230" s="85"/>
      <c r="D230" s="86"/>
      <c r="E230" s="19"/>
      <c r="F230" s="17"/>
      <c r="G230" s="17"/>
      <c r="H230" s="30"/>
      <c r="I230" s="30"/>
      <c r="J230" s="29"/>
    </row>
    <row r="231" spans="1:10" x14ac:dyDescent="0.2">
      <c r="B231" s="20"/>
      <c r="C231" s="85"/>
      <c r="D231" s="86"/>
      <c r="E231" s="19"/>
      <c r="F231" s="17"/>
      <c r="G231" s="17"/>
      <c r="H231" s="30"/>
      <c r="I231" s="30"/>
      <c r="J231" s="29"/>
    </row>
    <row r="232" spans="1:10" ht="15" x14ac:dyDescent="0.25">
      <c r="B232" s="101" t="s">
        <v>54</v>
      </c>
      <c r="C232" s="101"/>
      <c r="D232" s="101"/>
      <c r="E232" s="101"/>
      <c r="F232" s="101"/>
      <c r="G232" s="101"/>
      <c r="H232" s="101"/>
      <c r="I232" s="101"/>
      <c r="J232" s="101"/>
    </row>
    <row r="233" spans="1:10" x14ac:dyDescent="0.2">
      <c r="B233" s="81"/>
      <c r="C233" s="81"/>
      <c r="D233" s="81"/>
      <c r="J233" s="47"/>
    </row>
    <row r="234" spans="1:10" ht="12.75" customHeight="1" x14ac:dyDescent="0.2">
      <c r="B234" s="105" t="s">
        <v>38</v>
      </c>
      <c r="C234" s="105"/>
      <c r="D234" s="105"/>
      <c r="E234" s="105"/>
      <c r="F234" s="105"/>
      <c r="G234" s="105"/>
      <c r="H234" s="105"/>
      <c r="I234" s="105"/>
      <c r="J234" s="105"/>
    </row>
    <row r="235" spans="1:10" ht="24.75" customHeight="1" x14ac:dyDescent="0.2">
      <c r="B235" s="103" t="s">
        <v>39</v>
      </c>
      <c r="C235" s="103" t="s">
        <v>40</v>
      </c>
      <c r="D235" s="103" t="s">
        <v>41</v>
      </c>
      <c r="E235" s="103" t="s">
        <v>42</v>
      </c>
      <c r="F235" s="103" t="s">
        <v>43</v>
      </c>
      <c r="G235" s="103" t="s">
        <v>44</v>
      </c>
      <c r="H235" s="103" t="s">
        <v>45</v>
      </c>
      <c r="I235" s="103" t="s">
        <v>46</v>
      </c>
      <c r="J235" s="90" t="str">
        <f>J34</f>
        <v>Outstanding Amount</v>
      </c>
    </row>
    <row r="236" spans="1:10" x14ac:dyDescent="0.2">
      <c r="B236" s="104"/>
      <c r="C236" s="104"/>
      <c r="D236" s="104"/>
      <c r="E236" s="104"/>
      <c r="F236" s="104"/>
      <c r="G236" s="104"/>
      <c r="H236" s="104"/>
      <c r="I236" s="104"/>
      <c r="J236" s="91">
        <f>+J218</f>
        <v>45716</v>
      </c>
    </row>
    <row r="237" spans="1:10" x14ac:dyDescent="0.2">
      <c r="B237" s="2"/>
      <c r="C237" s="2"/>
      <c r="D237" s="2"/>
      <c r="E237" s="2"/>
      <c r="F237" s="2"/>
      <c r="G237" s="84"/>
      <c r="H237" s="2"/>
      <c r="I237" s="2"/>
      <c r="J237" s="10"/>
    </row>
    <row r="238" spans="1:10" ht="15.75" thickBot="1" x14ac:dyDescent="0.3">
      <c r="A238" s="22" t="s">
        <v>132</v>
      </c>
      <c r="B238" s="2"/>
      <c r="C238" s="2"/>
      <c r="D238" s="2"/>
      <c r="E238" s="13" t="s">
        <v>3</v>
      </c>
      <c r="F238" s="5"/>
      <c r="G238" s="14">
        <v>110888.75</v>
      </c>
      <c r="H238" s="14">
        <v>42000</v>
      </c>
      <c r="I238" s="14">
        <v>21763.599999999999</v>
      </c>
      <c r="J238" s="14">
        <v>20236.400000000001</v>
      </c>
    </row>
    <row r="239" spans="1:10" ht="13.5" thickTop="1" x14ac:dyDescent="0.2">
      <c r="B239" s="20" t="s">
        <v>27</v>
      </c>
      <c r="C239" s="51">
        <v>42073</v>
      </c>
      <c r="D239" s="51">
        <v>44624</v>
      </c>
      <c r="E239" s="19" t="s">
        <v>81</v>
      </c>
      <c r="F239" s="17" t="s">
        <v>0</v>
      </c>
      <c r="G239" s="17"/>
      <c r="H239" s="30">
        <v>4000</v>
      </c>
      <c r="I239" s="30">
        <v>4000</v>
      </c>
      <c r="J239" s="21">
        <v>0</v>
      </c>
    </row>
    <row r="240" spans="1:10" x14ac:dyDescent="0.2">
      <c r="B240" s="20" t="s">
        <v>24</v>
      </c>
      <c r="C240" s="51">
        <v>42073</v>
      </c>
      <c r="D240" s="51">
        <v>47305</v>
      </c>
      <c r="E240" s="19" t="s">
        <v>80</v>
      </c>
      <c r="F240" s="17" t="s">
        <v>0</v>
      </c>
      <c r="G240" s="17"/>
      <c r="H240" s="30">
        <v>2500</v>
      </c>
      <c r="I240" s="30">
        <v>0</v>
      </c>
      <c r="J240" s="29">
        <v>2500</v>
      </c>
    </row>
    <row r="241" spans="2:10" x14ac:dyDescent="0.2">
      <c r="B241" s="20" t="s">
        <v>24</v>
      </c>
      <c r="C241" s="51">
        <v>42074</v>
      </c>
      <c r="D241" s="51">
        <v>47305</v>
      </c>
      <c r="E241" s="19" t="s">
        <v>80</v>
      </c>
      <c r="F241" s="17" t="s">
        <v>0</v>
      </c>
      <c r="G241" s="17"/>
      <c r="H241" s="30">
        <v>7500</v>
      </c>
      <c r="I241" s="30">
        <v>0</v>
      </c>
      <c r="J241" s="29">
        <v>7500</v>
      </c>
    </row>
    <row r="242" spans="2:10" x14ac:dyDescent="0.2">
      <c r="B242" s="20" t="s">
        <v>27</v>
      </c>
      <c r="C242" s="51">
        <v>42101</v>
      </c>
      <c r="D242" s="51">
        <v>44624</v>
      </c>
      <c r="E242" s="19" t="s">
        <v>81</v>
      </c>
      <c r="F242" s="17" t="s">
        <v>0</v>
      </c>
      <c r="G242" s="17"/>
      <c r="H242" s="30">
        <v>4000</v>
      </c>
      <c r="I242" s="30">
        <v>4000</v>
      </c>
      <c r="J242" s="29">
        <v>0</v>
      </c>
    </row>
    <row r="243" spans="2:10" x14ac:dyDescent="0.2">
      <c r="B243" s="20" t="s">
        <v>27</v>
      </c>
      <c r="C243" s="51">
        <v>42102</v>
      </c>
      <c r="D243" s="51">
        <v>44624</v>
      </c>
      <c r="E243" s="19" t="s">
        <v>81</v>
      </c>
      <c r="F243" s="17" t="s">
        <v>0</v>
      </c>
      <c r="G243" s="17"/>
      <c r="H243" s="30">
        <v>2000</v>
      </c>
      <c r="I243" s="30">
        <v>2000</v>
      </c>
      <c r="J243" s="29">
        <v>0</v>
      </c>
    </row>
    <row r="244" spans="2:10" x14ac:dyDescent="0.2">
      <c r="B244" s="20" t="s">
        <v>28</v>
      </c>
      <c r="C244" s="51">
        <v>42157</v>
      </c>
      <c r="D244" s="51">
        <v>46087</v>
      </c>
      <c r="E244" s="19" t="s">
        <v>81</v>
      </c>
      <c r="F244" s="17" t="s">
        <v>0</v>
      </c>
      <c r="G244" s="17"/>
      <c r="H244" s="30">
        <v>5000</v>
      </c>
      <c r="I244" s="30">
        <v>2381.8000000000002</v>
      </c>
      <c r="J244" s="29">
        <v>2618.1999999999998</v>
      </c>
    </row>
    <row r="245" spans="2:10" x14ac:dyDescent="0.2">
      <c r="B245" s="20" t="s">
        <v>28</v>
      </c>
      <c r="C245" s="51">
        <v>42158</v>
      </c>
      <c r="D245" s="51">
        <v>46087</v>
      </c>
      <c r="E245" s="19" t="s">
        <v>81</v>
      </c>
      <c r="F245" s="17" t="s">
        <v>0</v>
      </c>
      <c r="G245" s="17"/>
      <c r="H245" s="30">
        <v>7000</v>
      </c>
      <c r="I245" s="30">
        <v>2381.8000000000002</v>
      </c>
      <c r="J245" s="29">
        <v>4618.2</v>
      </c>
    </row>
    <row r="246" spans="2:10" x14ac:dyDescent="0.2">
      <c r="B246" s="20" t="s">
        <v>26</v>
      </c>
      <c r="C246" s="51">
        <v>42192</v>
      </c>
      <c r="D246" s="51">
        <v>45422</v>
      </c>
      <c r="E246" s="19" t="s">
        <v>82</v>
      </c>
      <c r="F246" s="17" t="s">
        <v>0</v>
      </c>
      <c r="G246" s="17"/>
      <c r="H246" s="30">
        <v>3000</v>
      </c>
      <c r="I246" s="30">
        <v>3000</v>
      </c>
      <c r="J246" s="29">
        <v>0</v>
      </c>
    </row>
    <row r="247" spans="2:10" x14ac:dyDescent="0.2">
      <c r="B247" s="20" t="s">
        <v>26</v>
      </c>
      <c r="C247" s="51">
        <v>42193</v>
      </c>
      <c r="D247" s="51">
        <v>45422</v>
      </c>
      <c r="E247" s="19" t="s">
        <v>82</v>
      </c>
      <c r="F247" s="17" t="s">
        <v>0</v>
      </c>
      <c r="G247" s="17"/>
      <c r="H247" s="30">
        <v>4000</v>
      </c>
      <c r="I247" s="30">
        <v>4000</v>
      </c>
      <c r="J247" s="29">
        <v>0</v>
      </c>
    </row>
    <row r="248" spans="2:10" x14ac:dyDescent="0.2">
      <c r="B248" s="20" t="s">
        <v>24</v>
      </c>
      <c r="C248" s="51">
        <v>42248</v>
      </c>
      <c r="D248" s="51">
        <v>47305</v>
      </c>
      <c r="E248" s="19" t="s">
        <v>80</v>
      </c>
      <c r="F248" s="17" t="s">
        <v>0</v>
      </c>
      <c r="G248" s="17"/>
      <c r="H248" s="30">
        <v>1000</v>
      </c>
      <c r="I248" s="30">
        <v>0</v>
      </c>
      <c r="J248" s="29">
        <v>1000</v>
      </c>
    </row>
    <row r="249" spans="2:10" x14ac:dyDescent="0.2">
      <c r="B249" s="20" t="s">
        <v>24</v>
      </c>
      <c r="C249" s="51">
        <v>42249</v>
      </c>
      <c r="D249" s="51">
        <v>47305</v>
      </c>
      <c r="E249" s="19" t="s">
        <v>80</v>
      </c>
      <c r="F249" s="17" t="s">
        <v>0</v>
      </c>
      <c r="G249" s="17"/>
      <c r="H249" s="30">
        <v>2000</v>
      </c>
      <c r="I249" s="30">
        <v>0</v>
      </c>
      <c r="J249" s="29">
        <v>2000</v>
      </c>
    </row>
    <row r="250" spans="2:10" ht="13.5" thickBot="1" x14ac:dyDescent="0.25">
      <c r="B250" s="62"/>
      <c r="C250" s="62"/>
      <c r="D250" s="62"/>
      <c r="E250" s="62"/>
      <c r="F250" s="62"/>
      <c r="G250" s="62"/>
      <c r="H250" s="62"/>
      <c r="I250" s="62"/>
      <c r="J250" s="62"/>
    </row>
    <row r="251" spans="2:10" x14ac:dyDescent="0.2">
      <c r="B251" s="20"/>
      <c r="C251" s="85"/>
      <c r="D251" s="86"/>
      <c r="E251" s="19"/>
      <c r="F251" s="17"/>
      <c r="G251" s="17"/>
      <c r="H251" s="30"/>
      <c r="I251" s="30"/>
      <c r="J251" s="29"/>
    </row>
    <row r="252" spans="2:10" x14ac:dyDescent="0.2">
      <c r="B252" s="48" t="s">
        <v>56</v>
      </c>
      <c r="C252" s="11"/>
      <c r="D252" s="11"/>
      <c r="E252" s="11"/>
      <c r="F252" s="11"/>
      <c r="G252" s="12"/>
      <c r="H252" s="11"/>
      <c r="I252" s="11"/>
      <c r="J252" s="11"/>
    </row>
    <row r="253" spans="2:10" ht="13.5" thickBot="1" x14ac:dyDescent="0.25">
      <c r="B253" s="87"/>
      <c r="C253" s="87"/>
      <c r="D253" s="87"/>
      <c r="F253" s="57"/>
    </row>
    <row r="254" spans="2:10" ht="13.5" thickTop="1" x14ac:dyDescent="0.2">
      <c r="F254" s="57"/>
      <c r="G254" s="88"/>
      <c r="J254" s="11"/>
    </row>
    <row r="255" spans="2:10" x14ac:dyDescent="0.2">
      <c r="J255" s="11"/>
    </row>
    <row r="257" spans="1:12" ht="15" x14ac:dyDescent="0.25">
      <c r="B257" s="101" t="s">
        <v>55</v>
      </c>
      <c r="C257" s="101"/>
      <c r="D257" s="101"/>
      <c r="E257" s="101"/>
      <c r="F257" s="101"/>
      <c r="G257" s="101"/>
      <c r="H257" s="101"/>
      <c r="I257" s="101"/>
      <c r="J257" s="101"/>
      <c r="L257" s="121"/>
    </row>
    <row r="258" spans="1:12" ht="13.5" customHeight="1" x14ac:dyDescent="0.2">
      <c r="B258" s="81"/>
      <c r="C258" s="81"/>
      <c r="D258" s="81"/>
      <c r="J258" s="47"/>
      <c r="L258" s="121"/>
    </row>
    <row r="259" spans="1:12" ht="13.5" customHeight="1" x14ac:dyDescent="0.2">
      <c r="B259" s="102" t="s">
        <v>38</v>
      </c>
      <c r="C259" s="102"/>
      <c r="D259" s="102"/>
      <c r="E259" s="102"/>
      <c r="F259" s="102"/>
      <c r="G259" s="102"/>
      <c r="H259" s="102"/>
      <c r="I259" s="102"/>
      <c r="J259" s="102"/>
      <c r="L259" s="121"/>
    </row>
    <row r="260" spans="1:12" ht="28.5" customHeight="1" x14ac:dyDescent="0.2">
      <c r="B260" s="103" t="s">
        <v>39</v>
      </c>
      <c r="C260" s="103" t="s">
        <v>40</v>
      </c>
      <c r="D260" s="103" t="s">
        <v>41</v>
      </c>
      <c r="E260" s="103" t="s">
        <v>42</v>
      </c>
      <c r="F260" s="103" t="s">
        <v>43</v>
      </c>
      <c r="G260" s="103" t="s">
        <v>44</v>
      </c>
      <c r="H260" s="103" t="s">
        <v>45</v>
      </c>
      <c r="I260" s="103" t="s">
        <v>46</v>
      </c>
      <c r="J260" s="90" t="str">
        <f>J34</f>
        <v>Outstanding Amount</v>
      </c>
      <c r="L260" s="121"/>
    </row>
    <row r="261" spans="1:12" ht="15" customHeight="1" x14ac:dyDescent="0.2">
      <c r="B261" s="104"/>
      <c r="C261" s="104"/>
      <c r="D261" s="104"/>
      <c r="E261" s="104"/>
      <c r="F261" s="104"/>
      <c r="G261" s="104"/>
      <c r="H261" s="104"/>
      <c r="I261" s="104"/>
      <c r="J261" s="91">
        <f>+J236</f>
        <v>45716</v>
      </c>
      <c r="L261" s="121"/>
    </row>
    <row r="262" spans="1:12" ht="13.5" customHeight="1" x14ac:dyDescent="0.2">
      <c r="B262" s="2"/>
      <c r="C262" s="2"/>
      <c r="D262" s="2"/>
      <c r="E262" s="2"/>
      <c r="F262" s="2"/>
      <c r="G262" s="84"/>
      <c r="H262" s="2"/>
      <c r="I262" s="2"/>
      <c r="J262" s="10"/>
      <c r="L262" s="121"/>
    </row>
    <row r="263" spans="1:12" ht="15.75" thickBot="1" x14ac:dyDescent="0.3">
      <c r="A263" s="22" t="s">
        <v>132</v>
      </c>
      <c r="B263" s="2"/>
      <c r="C263" s="2"/>
      <c r="D263" s="2"/>
      <c r="E263" s="13" t="s">
        <v>3</v>
      </c>
      <c r="F263" s="5"/>
      <c r="G263" s="14">
        <v>114500</v>
      </c>
      <c r="H263" s="14">
        <v>73000</v>
      </c>
      <c r="I263" s="14">
        <v>40610.1</v>
      </c>
      <c r="J263" s="14">
        <v>32389.9</v>
      </c>
      <c r="L263" s="121"/>
    </row>
    <row r="264" spans="1:12" ht="13.5" thickTop="1" x14ac:dyDescent="0.2">
      <c r="B264" s="20" t="s">
        <v>29</v>
      </c>
      <c r="C264" s="51">
        <v>42384</v>
      </c>
      <c r="D264" s="51">
        <v>46036</v>
      </c>
      <c r="E264" s="43" t="s">
        <v>83</v>
      </c>
      <c r="F264" s="17" t="s">
        <v>0</v>
      </c>
      <c r="G264" s="17"/>
      <c r="H264" s="30">
        <v>3000</v>
      </c>
      <c r="I264" s="30">
        <v>1417.4833333333333</v>
      </c>
      <c r="J264" s="21">
        <v>1582.5166666666667</v>
      </c>
      <c r="L264" s="121"/>
    </row>
    <row r="265" spans="1:12" x14ac:dyDescent="0.2">
      <c r="B265" s="20" t="s">
        <v>29</v>
      </c>
      <c r="C265" s="51">
        <v>42387</v>
      </c>
      <c r="D265" s="51">
        <v>46036</v>
      </c>
      <c r="E265" s="43" t="s">
        <v>83</v>
      </c>
      <c r="F265" s="17" t="s">
        <v>0</v>
      </c>
      <c r="G265" s="17"/>
      <c r="H265" s="30">
        <v>1993</v>
      </c>
      <c r="I265" s="30">
        <v>1417.4833333333333</v>
      </c>
      <c r="J265" s="29">
        <v>575.51666666666665</v>
      </c>
      <c r="L265" s="121"/>
    </row>
    <row r="266" spans="1:12" x14ac:dyDescent="0.2">
      <c r="B266" s="20" t="s">
        <v>29</v>
      </c>
      <c r="C266" s="51">
        <v>42402</v>
      </c>
      <c r="D266" s="51">
        <v>46036</v>
      </c>
      <c r="E266" s="43" t="s">
        <v>83</v>
      </c>
      <c r="F266" s="17" t="s">
        <v>0</v>
      </c>
      <c r="G266" s="17"/>
      <c r="H266" s="30">
        <v>3500</v>
      </c>
      <c r="I266" s="30">
        <v>1417.4833333333333</v>
      </c>
      <c r="J266" s="29">
        <v>2082.5166666666664</v>
      </c>
      <c r="L266" s="121"/>
    </row>
    <row r="267" spans="1:12" x14ac:dyDescent="0.2">
      <c r="B267" s="20" t="s">
        <v>29</v>
      </c>
      <c r="C267" s="51">
        <v>42403</v>
      </c>
      <c r="D267" s="51">
        <v>46036</v>
      </c>
      <c r="E267" s="43" t="s">
        <v>83</v>
      </c>
      <c r="F267" s="17" t="s">
        <v>0</v>
      </c>
      <c r="G267" s="17"/>
      <c r="H267" s="30">
        <v>1507</v>
      </c>
      <c r="I267" s="30">
        <v>1507</v>
      </c>
      <c r="J267" s="29">
        <v>0</v>
      </c>
      <c r="L267" s="121"/>
    </row>
    <row r="268" spans="1:12" x14ac:dyDescent="0.2">
      <c r="B268" s="20" t="s">
        <v>29</v>
      </c>
      <c r="C268" s="51">
        <v>42430</v>
      </c>
      <c r="D268" s="51">
        <v>46036</v>
      </c>
      <c r="E268" s="43" t="s">
        <v>83</v>
      </c>
      <c r="F268" s="17" t="s">
        <v>0</v>
      </c>
      <c r="G268" s="17"/>
      <c r="H268" s="30">
        <v>3753.9</v>
      </c>
      <c r="I268" s="30">
        <v>1417.4833333333333</v>
      </c>
      <c r="J268" s="29">
        <v>2336.416666666667</v>
      </c>
      <c r="L268" s="121"/>
    </row>
    <row r="269" spans="1:12" x14ac:dyDescent="0.2">
      <c r="B269" s="20" t="s">
        <v>29</v>
      </c>
      <c r="C269" s="51">
        <v>42431</v>
      </c>
      <c r="D269" s="51">
        <v>46036</v>
      </c>
      <c r="E269" s="43" t="s">
        <v>83</v>
      </c>
      <c r="F269" s="17" t="s">
        <v>0</v>
      </c>
      <c r="G269" s="17"/>
      <c r="H269" s="30">
        <v>2496.1</v>
      </c>
      <c r="I269" s="30">
        <v>1417.4833333333333</v>
      </c>
      <c r="J269" s="29">
        <v>1078.6166666666666</v>
      </c>
      <c r="L269" s="121"/>
    </row>
    <row r="270" spans="1:12" x14ac:dyDescent="0.2">
      <c r="B270" s="20" t="s">
        <v>29</v>
      </c>
      <c r="C270" s="51">
        <v>42465</v>
      </c>
      <c r="D270" s="51">
        <v>46036</v>
      </c>
      <c r="E270" s="43" t="s">
        <v>83</v>
      </c>
      <c r="F270" s="17" t="s">
        <v>0</v>
      </c>
      <c r="G270" s="17"/>
      <c r="H270" s="30">
        <v>3000</v>
      </c>
      <c r="I270" s="30">
        <v>1417.4833333333333</v>
      </c>
      <c r="J270" s="29">
        <v>1582.5166666666667</v>
      </c>
      <c r="L270" s="121"/>
    </row>
    <row r="271" spans="1:12" x14ac:dyDescent="0.2">
      <c r="B271" s="20" t="s">
        <v>29</v>
      </c>
      <c r="C271" s="51">
        <v>42466</v>
      </c>
      <c r="D271" s="51">
        <v>46036</v>
      </c>
      <c r="E271" s="43" t="s">
        <v>83</v>
      </c>
      <c r="F271" s="17" t="s">
        <v>0</v>
      </c>
      <c r="G271" s="17"/>
      <c r="H271" s="30">
        <v>750</v>
      </c>
      <c r="I271" s="30">
        <v>750</v>
      </c>
      <c r="J271" s="29">
        <v>0</v>
      </c>
      <c r="L271" s="121"/>
    </row>
    <row r="272" spans="1:12" x14ac:dyDescent="0.2">
      <c r="B272" s="20" t="s">
        <v>30</v>
      </c>
      <c r="C272" s="51">
        <v>42493</v>
      </c>
      <c r="D272" s="51">
        <v>46332</v>
      </c>
      <c r="E272" s="43" t="s">
        <v>84</v>
      </c>
      <c r="F272" s="17" t="s">
        <v>0</v>
      </c>
      <c r="G272" s="17"/>
      <c r="H272" s="30">
        <v>7000</v>
      </c>
      <c r="I272" s="30">
        <v>6121.2</v>
      </c>
      <c r="J272" s="29">
        <v>878.80000000000018</v>
      </c>
      <c r="L272" s="121"/>
    </row>
    <row r="273" spans="2:12" x14ac:dyDescent="0.2">
      <c r="B273" s="20" t="s">
        <v>30</v>
      </c>
      <c r="C273" s="51">
        <v>42494</v>
      </c>
      <c r="D273" s="51">
        <v>46332</v>
      </c>
      <c r="E273" s="43" t="s">
        <v>84</v>
      </c>
      <c r="F273" s="17" t="s">
        <v>0</v>
      </c>
      <c r="G273" s="17"/>
      <c r="H273" s="30">
        <v>13000</v>
      </c>
      <c r="I273" s="30">
        <v>6121.2</v>
      </c>
      <c r="J273" s="29">
        <v>6878.8</v>
      </c>
      <c r="L273" s="121"/>
    </row>
    <row r="274" spans="2:12" x14ac:dyDescent="0.2">
      <c r="B274" s="20" t="s">
        <v>31</v>
      </c>
      <c r="C274" s="51">
        <v>42528</v>
      </c>
      <c r="D274" s="51">
        <v>46360</v>
      </c>
      <c r="E274" s="43" t="s">
        <v>84</v>
      </c>
      <c r="F274" s="17" t="s">
        <v>0</v>
      </c>
      <c r="G274" s="17"/>
      <c r="H274" s="30">
        <v>10000</v>
      </c>
      <c r="I274" s="30">
        <v>4418.8999999999996</v>
      </c>
      <c r="J274" s="29">
        <v>5581.1</v>
      </c>
      <c r="L274" s="121"/>
    </row>
    <row r="275" spans="2:12" x14ac:dyDescent="0.2">
      <c r="B275" s="20" t="s">
        <v>31</v>
      </c>
      <c r="C275" s="51">
        <v>42529</v>
      </c>
      <c r="D275" s="51">
        <v>46360</v>
      </c>
      <c r="E275" s="43" t="s">
        <v>84</v>
      </c>
      <c r="F275" s="17" t="s">
        <v>0</v>
      </c>
      <c r="G275" s="17"/>
      <c r="H275" s="30">
        <v>6000</v>
      </c>
      <c r="I275" s="30">
        <v>4418.8999999999996</v>
      </c>
      <c r="J275" s="29">
        <v>1581.1000000000004</v>
      </c>
      <c r="L275" s="121"/>
    </row>
    <row r="276" spans="2:12" x14ac:dyDescent="0.2">
      <c r="B276" s="20" t="s">
        <v>32</v>
      </c>
      <c r="C276" s="51">
        <v>42584</v>
      </c>
      <c r="D276" s="51">
        <v>47305</v>
      </c>
      <c r="E276" s="43" t="s">
        <v>80</v>
      </c>
      <c r="F276" s="17" t="s">
        <v>0</v>
      </c>
      <c r="G276" s="17"/>
      <c r="H276" s="30">
        <v>2000</v>
      </c>
      <c r="I276" s="30">
        <v>0</v>
      </c>
      <c r="J276" s="29">
        <v>2000</v>
      </c>
      <c r="L276" s="121"/>
    </row>
    <row r="277" spans="2:12" x14ac:dyDescent="0.2">
      <c r="B277" s="20" t="s">
        <v>32</v>
      </c>
      <c r="C277" s="51">
        <v>42585</v>
      </c>
      <c r="D277" s="51">
        <v>47305</v>
      </c>
      <c r="E277" s="43" t="s">
        <v>80</v>
      </c>
      <c r="F277" s="17" t="s">
        <v>0</v>
      </c>
      <c r="G277" s="17"/>
      <c r="H277" s="30">
        <v>5000</v>
      </c>
      <c r="I277" s="30">
        <v>0</v>
      </c>
      <c r="J277" s="29">
        <v>5000</v>
      </c>
      <c r="L277" s="121"/>
    </row>
    <row r="278" spans="2:12" x14ac:dyDescent="0.2">
      <c r="B278" s="20" t="s">
        <v>33</v>
      </c>
      <c r="C278" s="51">
        <v>42619</v>
      </c>
      <c r="D278" s="51">
        <v>44624</v>
      </c>
      <c r="E278" s="43" t="s">
        <v>81</v>
      </c>
      <c r="F278" s="17" t="s">
        <v>0</v>
      </c>
      <c r="G278" s="17"/>
      <c r="H278" s="30">
        <v>3500</v>
      </c>
      <c r="I278" s="30">
        <v>3500</v>
      </c>
      <c r="J278" s="29">
        <v>0</v>
      </c>
      <c r="L278" s="121"/>
    </row>
    <row r="279" spans="2:12" x14ac:dyDescent="0.2">
      <c r="B279" s="20" t="s">
        <v>58</v>
      </c>
      <c r="C279" s="51">
        <v>42675</v>
      </c>
      <c r="D279" s="51">
        <v>46423</v>
      </c>
      <c r="E279" s="43" t="s">
        <v>92</v>
      </c>
      <c r="F279" s="17" t="s">
        <v>0</v>
      </c>
      <c r="G279" s="17"/>
      <c r="H279" s="30">
        <v>3000</v>
      </c>
      <c r="I279" s="30">
        <v>2634</v>
      </c>
      <c r="J279" s="29">
        <v>366</v>
      </c>
      <c r="L279" s="121"/>
    </row>
    <row r="280" spans="2:12" x14ac:dyDescent="0.2">
      <c r="B280" s="20" t="s">
        <v>58</v>
      </c>
      <c r="C280" s="51">
        <v>42676</v>
      </c>
      <c r="D280" s="51">
        <v>46423</v>
      </c>
      <c r="E280" s="43" t="s">
        <v>92</v>
      </c>
      <c r="F280" s="17" t="s">
        <v>0</v>
      </c>
      <c r="G280" s="17"/>
      <c r="H280" s="30">
        <v>3500</v>
      </c>
      <c r="I280" s="30">
        <v>2634</v>
      </c>
      <c r="J280" s="29">
        <v>866</v>
      </c>
      <c r="L280" s="121"/>
    </row>
    <row r="281" spans="2:12" ht="13.5" thickBot="1" x14ac:dyDescent="0.25">
      <c r="B281" s="62"/>
      <c r="C281" s="62"/>
      <c r="D281" s="62"/>
      <c r="E281" s="62"/>
      <c r="F281" s="62"/>
      <c r="G281" s="62"/>
      <c r="H281" s="62"/>
      <c r="I281" s="62"/>
      <c r="J281" s="62"/>
      <c r="L281" s="121"/>
    </row>
    <row r="282" spans="2:12" x14ac:dyDescent="0.2">
      <c r="B282" s="20"/>
      <c r="C282" s="85"/>
      <c r="D282" s="86"/>
      <c r="E282" s="19"/>
      <c r="F282" s="17"/>
      <c r="G282" s="17"/>
      <c r="H282" s="30"/>
      <c r="I282" s="30"/>
      <c r="J282" s="29"/>
      <c r="L282" s="121"/>
    </row>
    <row r="283" spans="2:12" x14ac:dyDescent="0.2">
      <c r="B283" s="48" t="s">
        <v>56</v>
      </c>
      <c r="C283" s="11"/>
      <c r="D283" s="11"/>
      <c r="E283" s="11"/>
      <c r="F283" s="11"/>
      <c r="G283" s="12"/>
      <c r="H283" s="11"/>
      <c r="I283" s="11"/>
      <c r="J283" s="11"/>
    </row>
    <row r="284" spans="2:12" ht="13.5" thickBot="1" x14ac:dyDescent="0.25">
      <c r="B284" s="87"/>
      <c r="C284" s="87"/>
      <c r="D284" s="87"/>
      <c r="F284" s="57"/>
    </row>
    <row r="285" spans="2:12" ht="13.5" thickTop="1" x14ac:dyDescent="0.2"/>
    <row r="289" spans="1:13" ht="15" x14ac:dyDescent="0.25">
      <c r="B289" s="101" t="s">
        <v>85</v>
      </c>
      <c r="C289" s="101"/>
      <c r="D289" s="101"/>
      <c r="E289" s="101"/>
      <c r="F289" s="101"/>
      <c r="G289" s="101"/>
      <c r="H289" s="101"/>
      <c r="I289" s="101"/>
      <c r="J289" s="101"/>
    </row>
    <row r="290" spans="1:13" x14ac:dyDescent="0.2">
      <c r="B290" s="81"/>
      <c r="C290" s="81"/>
      <c r="D290" s="81"/>
      <c r="J290" s="47"/>
    </row>
    <row r="291" spans="1:13" x14ac:dyDescent="0.2">
      <c r="B291" s="102" t="s">
        <v>38</v>
      </c>
      <c r="C291" s="102"/>
      <c r="D291" s="102"/>
      <c r="E291" s="102"/>
      <c r="F291" s="102"/>
      <c r="G291" s="102"/>
      <c r="H291" s="102"/>
      <c r="I291" s="102"/>
      <c r="J291" s="102"/>
    </row>
    <row r="292" spans="1:13" ht="24.75" customHeight="1" x14ac:dyDescent="0.2">
      <c r="B292" s="103" t="s">
        <v>39</v>
      </c>
      <c r="C292" s="103" t="s">
        <v>40</v>
      </c>
      <c r="D292" s="103" t="s">
        <v>41</v>
      </c>
      <c r="E292" s="103" t="s">
        <v>42</v>
      </c>
      <c r="F292" s="103" t="s">
        <v>43</v>
      </c>
      <c r="G292" s="103" t="s">
        <v>44</v>
      </c>
      <c r="H292" s="103" t="s">
        <v>45</v>
      </c>
      <c r="I292" s="103" t="s">
        <v>46</v>
      </c>
      <c r="J292" s="90" t="s">
        <v>47</v>
      </c>
    </row>
    <row r="293" spans="1:13" x14ac:dyDescent="0.2">
      <c r="B293" s="104"/>
      <c r="C293" s="104"/>
      <c r="D293" s="104"/>
      <c r="E293" s="104"/>
      <c r="F293" s="104"/>
      <c r="G293" s="104"/>
      <c r="H293" s="104"/>
      <c r="I293" s="104"/>
      <c r="J293" s="91">
        <f>+J261</f>
        <v>45716</v>
      </c>
    </row>
    <row r="294" spans="1:13" x14ac:dyDescent="0.2">
      <c r="B294" s="2"/>
      <c r="C294" s="2"/>
      <c r="D294" s="2"/>
      <c r="E294" s="2"/>
      <c r="F294" s="2"/>
      <c r="G294" s="84"/>
      <c r="H294" s="2"/>
      <c r="I294" s="2"/>
      <c r="J294" s="10"/>
    </row>
    <row r="295" spans="1:13" ht="15.75" thickBot="1" x14ac:dyDescent="0.3">
      <c r="A295" s="22" t="s">
        <v>132</v>
      </c>
      <c r="B295" s="2"/>
      <c r="C295" s="2"/>
      <c r="D295" s="2"/>
      <c r="E295" s="13" t="s">
        <v>3</v>
      </c>
      <c r="F295" s="5"/>
      <c r="G295" s="14">
        <v>122888</v>
      </c>
      <c r="H295" s="14">
        <v>85000</v>
      </c>
      <c r="I295" s="14">
        <v>32902</v>
      </c>
      <c r="J295" s="14">
        <v>52098</v>
      </c>
    </row>
    <row r="296" spans="1:13" ht="13.5" thickTop="1" x14ac:dyDescent="0.2">
      <c r="B296" s="20" t="s">
        <v>58</v>
      </c>
      <c r="C296" s="51">
        <v>42773</v>
      </c>
      <c r="D296" s="51">
        <v>46423</v>
      </c>
      <c r="E296" s="43" t="s">
        <v>92</v>
      </c>
      <c r="F296" s="17" t="s">
        <v>0</v>
      </c>
      <c r="G296" s="17"/>
      <c r="H296" s="30">
        <v>2500</v>
      </c>
      <c r="I296" s="30">
        <v>2500</v>
      </c>
      <c r="J296" s="21">
        <v>0</v>
      </c>
    </row>
    <row r="297" spans="1:13" x14ac:dyDescent="0.2">
      <c r="B297" s="20" t="s">
        <v>58</v>
      </c>
      <c r="C297" s="51">
        <v>42774</v>
      </c>
      <c r="D297" s="51">
        <v>46423</v>
      </c>
      <c r="E297" s="43" t="s">
        <v>92</v>
      </c>
      <c r="F297" s="17" t="s">
        <v>0</v>
      </c>
      <c r="G297" s="17"/>
      <c r="H297" s="30">
        <v>3879.2</v>
      </c>
      <c r="I297" s="30">
        <v>2634</v>
      </c>
      <c r="J297" s="29">
        <v>1245.1999999999998</v>
      </c>
    </row>
    <row r="298" spans="1:13" x14ac:dyDescent="0.2">
      <c r="B298" s="20" t="s">
        <v>58</v>
      </c>
      <c r="C298" s="50">
        <v>42801</v>
      </c>
      <c r="D298" s="50">
        <v>46423</v>
      </c>
      <c r="E298" s="43" t="s">
        <v>92</v>
      </c>
      <c r="F298" s="17" t="s">
        <v>0</v>
      </c>
      <c r="G298" s="17"/>
      <c r="H298" s="30">
        <v>5000</v>
      </c>
      <c r="I298" s="30">
        <v>2634</v>
      </c>
      <c r="J298" s="29">
        <v>2366</v>
      </c>
    </row>
    <row r="299" spans="1:13" x14ac:dyDescent="0.2">
      <c r="B299" s="20" t="s">
        <v>58</v>
      </c>
      <c r="C299" s="50">
        <v>42802</v>
      </c>
      <c r="D299" s="50">
        <v>46423</v>
      </c>
      <c r="E299" s="43" t="s">
        <v>92</v>
      </c>
      <c r="F299" s="17" t="s">
        <v>0</v>
      </c>
      <c r="G299" s="17"/>
      <c r="H299" s="30">
        <v>7825.8</v>
      </c>
      <c r="I299" s="30">
        <v>2634</v>
      </c>
      <c r="J299" s="29">
        <v>5191.8</v>
      </c>
    </row>
    <row r="300" spans="1:13" x14ac:dyDescent="0.2">
      <c r="B300" s="20" t="s">
        <v>87</v>
      </c>
      <c r="C300" s="51">
        <v>42829</v>
      </c>
      <c r="D300" s="51">
        <v>45023</v>
      </c>
      <c r="E300" s="43" t="s">
        <v>89</v>
      </c>
      <c r="F300" s="17" t="s">
        <v>0</v>
      </c>
      <c r="G300" s="17"/>
      <c r="H300" s="30">
        <v>2500</v>
      </c>
      <c r="I300" s="30">
        <v>2500</v>
      </c>
      <c r="J300" s="29">
        <v>0</v>
      </c>
      <c r="M300" s="121"/>
    </row>
    <row r="301" spans="1:13" x14ac:dyDescent="0.2">
      <c r="B301" s="20" t="s">
        <v>88</v>
      </c>
      <c r="C301" s="51">
        <v>42829</v>
      </c>
      <c r="D301" s="51">
        <v>48278</v>
      </c>
      <c r="E301" s="43" t="s">
        <v>90</v>
      </c>
      <c r="F301" s="17" t="s">
        <v>0</v>
      </c>
      <c r="G301" s="17"/>
      <c r="H301" s="30">
        <v>4500</v>
      </c>
      <c r="I301" s="30">
        <v>0</v>
      </c>
      <c r="J301" s="29">
        <v>4500</v>
      </c>
      <c r="M301" s="121"/>
    </row>
    <row r="302" spans="1:13" x14ac:dyDescent="0.2">
      <c r="B302" s="20" t="s">
        <v>87</v>
      </c>
      <c r="C302" s="51">
        <v>42830</v>
      </c>
      <c r="D302" s="51">
        <v>45023</v>
      </c>
      <c r="E302" s="43" t="s">
        <v>89</v>
      </c>
      <c r="F302" s="17" t="s">
        <v>0</v>
      </c>
      <c r="G302" s="17"/>
      <c r="H302" s="30">
        <v>7500</v>
      </c>
      <c r="I302" s="30">
        <v>7500</v>
      </c>
      <c r="J302" s="29">
        <v>0</v>
      </c>
    </row>
    <row r="303" spans="1:13" x14ac:dyDescent="0.2">
      <c r="B303" s="20" t="s">
        <v>88</v>
      </c>
      <c r="C303" s="51">
        <v>42830</v>
      </c>
      <c r="D303" s="51">
        <v>48278</v>
      </c>
      <c r="E303" s="43" t="s">
        <v>90</v>
      </c>
      <c r="F303" s="17" t="s">
        <v>0</v>
      </c>
      <c r="G303" s="17"/>
      <c r="H303" s="30">
        <v>5500</v>
      </c>
      <c r="I303" s="30">
        <v>0</v>
      </c>
      <c r="J303" s="29">
        <v>5500</v>
      </c>
    </row>
    <row r="304" spans="1:13" ht="14.25" x14ac:dyDescent="0.2">
      <c r="B304" s="20" t="s">
        <v>88</v>
      </c>
      <c r="C304" s="51">
        <v>42857</v>
      </c>
      <c r="D304" s="51">
        <v>48278</v>
      </c>
      <c r="E304" s="43" t="s">
        <v>90</v>
      </c>
      <c r="F304" s="17" t="s">
        <v>0</v>
      </c>
      <c r="G304" s="17"/>
      <c r="H304" s="30">
        <v>6500</v>
      </c>
      <c r="I304" s="30">
        <v>0</v>
      </c>
      <c r="J304" s="29">
        <v>6500</v>
      </c>
      <c r="L304" s="122"/>
      <c r="M304" s="121"/>
    </row>
    <row r="305" spans="2:13" ht="14.25" x14ac:dyDescent="0.2">
      <c r="B305" s="20" t="s">
        <v>88</v>
      </c>
      <c r="C305" s="51">
        <v>42858</v>
      </c>
      <c r="D305" s="51">
        <v>48278</v>
      </c>
      <c r="E305" s="43" t="s">
        <v>90</v>
      </c>
      <c r="F305" s="17" t="s">
        <v>0</v>
      </c>
      <c r="G305" s="17"/>
      <c r="H305" s="30">
        <v>8873</v>
      </c>
      <c r="I305" s="30">
        <v>0</v>
      </c>
      <c r="J305" s="29">
        <v>8873</v>
      </c>
      <c r="L305" s="122"/>
      <c r="M305" s="121"/>
    </row>
    <row r="306" spans="2:13" ht="14.25" x14ac:dyDescent="0.2">
      <c r="B306" s="20" t="s">
        <v>87</v>
      </c>
      <c r="C306" s="51">
        <v>42892</v>
      </c>
      <c r="D306" s="51">
        <v>45023</v>
      </c>
      <c r="E306" s="43" t="s">
        <v>91</v>
      </c>
      <c r="F306" s="17" t="s">
        <v>0</v>
      </c>
      <c r="G306" s="17"/>
      <c r="H306" s="30">
        <v>2000</v>
      </c>
      <c r="I306" s="30">
        <v>2000</v>
      </c>
      <c r="J306" s="29">
        <v>0</v>
      </c>
      <c r="L306" s="122"/>
      <c r="M306" s="121"/>
    </row>
    <row r="307" spans="2:13" ht="14.25" x14ac:dyDescent="0.2">
      <c r="B307" s="20" t="s">
        <v>87</v>
      </c>
      <c r="C307" s="51">
        <v>42893</v>
      </c>
      <c r="D307" s="51">
        <v>45023</v>
      </c>
      <c r="E307" s="43" t="s">
        <v>91</v>
      </c>
      <c r="F307" s="17" t="s">
        <v>0</v>
      </c>
      <c r="G307" s="17"/>
      <c r="H307" s="30">
        <v>500</v>
      </c>
      <c r="I307" s="30">
        <v>500</v>
      </c>
      <c r="J307" s="29">
        <v>0</v>
      </c>
      <c r="L307" s="122"/>
      <c r="M307" s="121"/>
    </row>
    <row r="308" spans="2:13" ht="14.25" x14ac:dyDescent="0.2">
      <c r="B308" s="20" t="s">
        <v>88</v>
      </c>
      <c r="C308" s="51">
        <v>42948</v>
      </c>
      <c r="D308" s="51">
        <v>48278</v>
      </c>
      <c r="E308" s="43" t="s">
        <v>90</v>
      </c>
      <c r="F308" s="17" t="s">
        <v>0</v>
      </c>
      <c r="G308" s="17"/>
      <c r="H308" s="30">
        <v>3000</v>
      </c>
      <c r="I308" s="30">
        <v>0</v>
      </c>
      <c r="J308" s="29">
        <v>3000</v>
      </c>
      <c r="L308" s="122"/>
      <c r="M308" s="121"/>
    </row>
    <row r="309" spans="2:13" ht="14.25" x14ac:dyDescent="0.2">
      <c r="B309" s="20" t="s">
        <v>88</v>
      </c>
      <c r="C309" s="51">
        <v>42949</v>
      </c>
      <c r="D309" s="51">
        <v>48278</v>
      </c>
      <c r="E309" s="43" t="s">
        <v>90</v>
      </c>
      <c r="F309" s="17" t="s">
        <v>0</v>
      </c>
      <c r="G309" s="17"/>
      <c r="H309" s="30">
        <v>4922</v>
      </c>
      <c r="I309" s="30">
        <v>0</v>
      </c>
      <c r="J309" s="29">
        <v>4922</v>
      </c>
      <c r="L309" s="122"/>
      <c r="M309" s="121"/>
    </row>
    <row r="310" spans="2:13" ht="14.25" x14ac:dyDescent="0.2">
      <c r="B310" s="20" t="s">
        <v>87</v>
      </c>
      <c r="C310" s="51">
        <v>42983</v>
      </c>
      <c r="D310" s="51">
        <v>45023</v>
      </c>
      <c r="E310" s="43" t="s">
        <v>89</v>
      </c>
      <c r="F310" s="17" t="s">
        <v>0</v>
      </c>
      <c r="G310" s="17"/>
      <c r="H310" s="30">
        <v>4000</v>
      </c>
      <c r="I310" s="30">
        <v>4000</v>
      </c>
      <c r="J310" s="29">
        <v>0</v>
      </c>
      <c r="L310" s="122"/>
      <c r="M310" s="121"/>
    </row>
    <row r="311" spans="2:13" ht="14.25" x14ac:dyDescent="0.2">
      <c r="B311" s="20" t="s">
        <v>87</v>
      </c>
      <c r="C311" s="51">
        <v>42984</v>
      </c>
      <c r="D311" s="51">
        <v>45023</v>
      </c>
      <c r="E311" s="43" t="s">
        <v>89</v>
      </c>
      <c r="F311" s="17" t="s">
        <v>0</v>
      </c>
      <c r="G311" s="17"/>
      <c r="H311" s="30">
        <v>1818.8</v>
      </c>
      <c r="I311" s="30">
        <v>1818.8</v>
      </c>
      <c r="J311" s="29">
        <v>0</v>
      </c>
      <c r="L311" s="122"/>
      <c r="M311" s="121"/>
    </row>
    <row r="312" spans="2:13" ht="14.25" x14ac:dyDescent="0.2">
      <c r="B312" s="20" t="s">
        <v>87</v>
      </c>
      <c r="C312" s="51">
        <v>43011</v>
      </c>
      <c r="D312" s="51">
        <v>45023</v>
      </c>
      <c r="E312" s="43" t="s">
        <v>89</v>
      </c>
      <c r="F312" s="17" t="s">
        <v>0</v>
      </c>
      <c r="G312" s="17"/>
      <c r="H312" s="30">
        <v>3500</v>
      </c>
      <c r="I312" s="30">
        <v>3500</v>
      </c>
      <c r="J312" s="29">
        <v>0</v>
      </c>
      <c r="L312" s="122"/>
      <c r="M312" s="121"/>
    </row>
    <row r="313" spans="2:13" ht="14.25" x14ac:dyDescent="0.2">
      <c r="B313" s="20" t="s">
        <v>87</v>
      </c>
      <c r="C313" s="51">
        <v>43012</v>
      </c>
      <c r="D313" s="51">
        <v>45023</v>
      </c>
      <c r="E313" s="43" t="s">
        <v>89</v>
      </c>
      <c r="F313" s="17" t="s">
        <v>0</v>
      </c>
      <c r="G313" s="17"/>
      <c r="H313" s="30">
        <v>681.2</v>
      </c>
      <c r="I313" s="30">
        <v>681.2</v>
      </c>
      <c r="J313" s="29">
        <v>0</v>
      </c>
      <c r="L313" s="122"/>
      <c r="M313" s="121"/>
    </row>
    <row r="314" spans="2:13" ht="14.25" x14ac:dyDescent="0.2">
      <c r="B314" s="20" t="s">
        <v>88</v>
      </c>
      <c r="C314" s="51">
        <v>43081</v>
      </c>
      <c r="D314" s="51">
        <v>48278</v>
      </c>
      <c r="E314" s="43" t="s">
        <v>90</v>
      </c>
      <c r="F314" s="17" t="s">
        <v>0</v>
      </c>
      <c r="G314" s="17"/>
      <c r="H314" s="30">
        <v>7500</v>
      </c>
      <c r="I314" s="30">
        <v>0</v>
      </c>
      <c r="J314" s="29">
        <v>7500</v>
      </c>
      <c r="L314" s="122"/>
      <c r="M314" s="121"/>
    </row>
    <row r="315" spans="2:13" ht="14.25" x14ac:dyDescent="0.2">
      <c r="B315" s="20" t="s">
        <v>88</v>
      </c>
      <c r="C315" s="51">
        <v>43082</v>
      </c>
      <c r="D315" s="51">
        <v>48278</v>
      </c>
      <c r="E315" s="43" t="s">
        <v>90</v>
      </c>
      <c r="F315" s="17" t="s">
        <v>0</v>
      </c>
      <c r="G315" s="17"/>
      <c r="H315" s="30">
        <v>2500</v>
      </c>
      <c r="I315" s="30">
        <v>0</v>
      </c>
      <c r="J315" s="29">
        <v>2500</v>
      </c>
      <c r="L315" s="122"/>
      <c r="M315" s="121"/>
    </row>
    <row r="316" spans="2:13" ht="13.5" thickBot="1" x14ac:dyDescent="0.25"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2:13" x14ac:dyDescent="0.2">
      <c r="B317" s="72"/>
      <c r="C317" s="72"/>
      <c r="D317" s="72"/>
      <c r="E317" s="72"/>
      <c r="F317" s="72"/>
      <c r="G317" s="72"/>
      <c r="H317" s="72"/>
      <c r="I317" s="72"/>
      <c r="J317" s="72"/>
    </row>
    <row r="318" spans="2:13" x14ac:dyDescent="0.2">
      <c r="B318" s="48" t="s">
        <v>56</v>
      </c>
      <c r="C318" s="11"/>
      <c r="D318" s="11"/>
      <c r="E318" s="11"/>
      <c r="F318" s="11"/>
      <c r="G318" s="12"/>
      <c r="H318" s="11"/>
      <c r="I318" s="11"/>
      <c r="J318" s="11"/>
    </row>
    <row r="319" spans="2:13" ht="13.5" thickBot="1" x14ac:dyDescent="0.25">
      <c r="B319" s="87"/>
      <c r="C319" s="87"/>
      <c r="D319" s="87"/>
      <c r="F319" s="57"/>
    </row>
    <row r="320" spans="2:13" ht="13.5" thickTop="1" x14ac:dyDescent="0.2"/>
    <row r="324" spans="1:10" ht="15" x14ac:dyDescent="0.25">
      <c r="B324" s="101" t="s">
        <v>93</v>
      </c>
      <c r="C324" s="101"/>
      <c r="D324" s="101"/>
      <c r="E324" s="101"/>
      <c r="F324" s="101"/>
      <c r="G324" s="101"/>
      <c r="H324" s="101"/>
      <c r="I324" s="101"/>
      <c r="J324" s="101"/>
    </row>
    <row r="325" spans="1:10" x14ac:dyDescent="0.2">
      <c r="B325" s="81"/>
      <c r="C325" s="81"/>
      <c r="D325" s="81"/>
      <c r="J325" s="47"/>
    </row>
    <row r="326" spans="1:10" x14ac:dyDescent="0.2">
      <c r="B326" s="102" t="s">
        <v>38</v>
      </c>
      <c r="C326" s="102"/>
      <c r="D326" s="102"/>
      <c r="E326" s="102"/>
      <c r="F326" s="102"/>
      <c r="G326" s="102"/>
      <c r="H326" s="102"/>
      <c r="I326" s="102"/>
      <c r="J326" s="102"/>
    </row>
    <row r="327" spans="1:10" ht="26.25" customHeight="1" x14ac:dyDescent="0.2">
      <c r="B327" s="103" t="s">
        <v>39</v>
      </c>
      <c r="C327" s="103" t="s">
        <v>40</v>
      </c>
      <c r="D327" s="103" t="s">
        <v>41</v>
      </c>
      <c r="E327" s="103" t="s">
        <v>42</v>
      </c>
      <c r="F327" s="103" t="s">
        <v>43</v>
      </c>
      <c r="G327" s="103" t="s">
        <v>44</v>
      </c>
      <c r="H327" s="103" t="s">
        <v>45</v>
      </c>
      <c r="I327" s="103" t="s">
        <v>46</v>
      </c>
      <c r="J327" s="90" t="s">
        <v>47</v>
      </c>
    </row>
    <row r="328" spans="1:10" x14ac:dyDescent="0.2">
      <c r="B328" s="104"/>
      <c r="C328" s="104"/>
      <c r="D328" s="104"/>
      <c r="E328" s="104"/>
      <c r="F328" s="104"/>
      <c r="G328" s="104"/>
      <c r="H328" s="104"/>
      <c r="I328" s="104"/>
      <c r="J328" s="91">
        <f>J293</f>
        <v>45716</v>
      </c>
    </row>
    <row r="329" spans="1:10" x14ac:dyDescent="0.2">
      <c r="B329" s="2"/>
      <c r="C329" s="2"/>
      <c r="D329" s="2"/>
      <c r="E329" s="2"/>
      <c r="F329" s="2"/>
      <c r="G329" s="84"/>
      <c r="H329" s="2"/>
      <c r="I329" s="2"/>
      <c r="J329" s="10"/>
    </row>
    <row r="330" spans="1:10" ht="15.75" thickBot="1" x14ac:dyDescent="0.3">
      <c r="A330" s="22" t="s">
        <v>132</v>
      </c>
      <c r="B330" s="2"/>
      <c r="C330" s="2"/>
      <c r="D330" s="2"/>
      <c r="E330" s="13" t="s">
        <v>3</v>
      </c>
      <c r="F330" s="5"/>
      <c r="G330" s="14">
        <v>175357</v>
      </c>
      <c r="H330" s="14">
        <f>SUM(H331:H339)</f>
        <v>28520.999999999967</v>
      </c>
      <c r="I330" s="14">
        <f>SUM(I331:I339)</f>
        <v>11371.29999999997</v>
      </c>
      <c r="J330" s="14">
        <f>SUM(J331:J339)</f>
        <v>17149.7</v>
      </c>
    </row>
    <row r="331" spans="1:10" ht="13.5" thickTop="1" x14ac:dyDescent="0.2">
      <c r="B331" s="20" t="s">
        <v>160</v>
      </c>
      <c r="C331" s="51">
        <v>42745</v>
      </c>
      <c r="D331" s="51">
        <v>48278</v>
      </c>
      <c r="E331" s="43" t="s">
        <v>90</v>
      </c>
      <c r="F331" s="17" t="s">
        <v>0</v>
      </c>
      <c r="G331" s="17"/>
      <c r="H331" s="30">
        <v>7149.7</v>
      </c>
      <c r="I331" s="30">
        <f>IF($J$35&gt;=D331,H331,0)</f>
        <v>0</v>
      </c>
      <c r="J331" s="29">
        <f t="shared" ref="J331:J339" si="8">H331-I331</f>
        <v>7149.7</v>
      </c>
    </row>
    <row r="332" spans="1:10" x14ac:dyDescent="0.2">
      <c r="B332" s="20" t="s">
        <v>161</v>
      </c>
      <c r="C332" s="51">
        <v>43137</v>
      </c>
      <c r="D332" s="51">
        <v>46423</v>
      </c>
      <c r="E332" s="43" t="s">
        <v>92</v>
      </c>
      <c r="F332" s="17" t="s">
        <v>0</v>
      </c>
      <c r="G332" s="17"/>
      <c r="H332" s="30">
        <v>2000</v>
      </c>
      <c r="I332" s="30">
        <f>IF($J$35&gt;=D332,H332,2000)</f>
        <v>2000</v>
      </c>
      <c r="J332" s="29">
        <f t="shared" si="8"/>
        <v>0</v>
      </c>
    </row>
    <row r="333" spans="1:10" x14ac:dyDescent="0.2">
      <c r="B333" s="20" t="s">
        <v>94</v>
      </c>
      <c r="C333" s="51">
        <v>43319</v>
      </c>
      <c r="D333" s="51">
        <v>46976</v>
      </c>
      <c r="E333" s="43" t="s">
        <v>96</v>
      </c>
      <c r="F333" s="17" t="s">
        <v>0</v>
      </c>
      <c r="G333" s="17"/>
      <c r="H333" s="30">
        <v>2000</v>
      </c>
      <c r="I333" s="30">
        <f>IF($J$35&gt;=D333,H333,0)</f>
        <v>0</v>
      </c>
      <c r="J333" s="29">
        <f t="shared" si="8"/>
        <v>2000</v>
      </c>
    </row>
    <row r="334" spans="1:10" x14ac:dyDescent="0.2">
      <c r="B334" s="20" t="s">
        <v>94</v>
      </c>
      <c r="C334" s="51">
        <v>43320</v>
      </c>
      <c r="D334" s="51">
        <v>46976</v>
      </c>
      <c r="E334" s="43" t="s">
        <v>96</v>
      </c>
      <c r="F334" s="17" t="s">
        <v>0</v>
      </c>
      <c r="G334" s="17"/>
      <c r="H334" s="30">
        <v>8000</v>
      </c>
      <c r="I334" s="30">
        <f>IF($J$35&gt;=D334,H334,0)</f>
        <v>0</v>
      </c>
      <c r="J334" s="29">
        <f t="shared" si="8"/>
        <v>8000</v>
      </c>
    </row>
    <row r="335" spans="1:10" x14ac:dyDescent="0.2">
      <c r="B335" s="20" t="s">
        <v>95</v>
      </c>
      <c r="C335" s="51">
        <v>43321</v>
      </c>
      <c r="D335" s="51">
        <v>45023</v>
      </c>
      <c r="E335" s="43" t="s">
        <v>89</v>
      </c>
      <c r="F335" s="17" t="s">
        <v>0</v>
      </c>
      <c r="G335" s="17"/>
      <c r="H335" s="30">
        <v>1268.8999999999701</v>
      </c>
      <c r="I335" s="30">
        <f>IF($J$35&gt;=D335,H335,(7485.1/11))</f>
        <v>1268.8999999999701</v>
      </c>
      <c r="J335" s="29">
        <f t="shared" si="8"/>
        <v>0</v>
      </c>
    </row>
    <row r="336" spans="1:10" x14ac:dyDescent="0.2">
      <c r="B336" s="20" t="s">
        <v>95</v>
      </c>
      <c r="C336" s="51">
        <v>43382</v>
      </c>
      <c r="D336" s="51">
        <v>45023</v>
      </c>
      <c r="E336" s="43" t="s">
        <v>89</v>
      </c>
      <c r="F336" s="17" t="s">
        <v>0</v>
      </c>
      <c r="G336" s="17"/>
      <c r="H336" s="30">
        <v>2009.8</v>
      </c>
      <c r="I336" s="30">
        <f>IF($J$35&gt;=D336,H336,(7485.1/11))</f>
        <v>2009.8</v>
      </c>
      <c r="J336" s="29">
        <f t="shared" si="8"/>
        <v>0</v>
      </c>
    </row>
    <row r="337" spans="2:10" x14ac:dyDescent="0.2">
      <c r="B337" s="20" t="s">
        <v>95</v>
      </c>
      <c r="C337" s="51">
        <v>43383</v>
      </c>
      <c r="D337" s="51">
        <v>45023</v>
      </c>
      <c r="E337" s="43" t="s">
        <v>89</v>
      </c>
      <c r="F337" s="17" t="s">
        <v>0</v>
      </c>
      <c r="G337" s="17"/>
      <c r="H337" s="30">
        <v>1492.6</v>
      </c>
      <c r="I337" s="30">
        <f>IF($J$35&gt;=D337,H337,(7485.1/11))</f>
        <v>1492.6</v>
      </c>
      <c r="J337" s="29">
        <f t="shared" si="8"/>
        <v>0</v>
      </c>
    </row>
    <row r="338" spans="2:10" x14ac:dyDescent="0.2">
      <c r="B338" s="20" t="s">
        <v>95</v>
      </c>
      <c r="C338" s="51">
        <v>43413</v>
      </c>
      <c r="D338" s="51">
        <v>45023</v>
      </c>
      <c r="E338" s="43" t="s">
        <v>89</v>
      </c>
      <c r="F338" s="17" t="s">
        <v>0</v>
      </c>
      <c r="G338" s="17"/>
      <c r="H338" s="30">
        <v>2000</v>
      </c>
      <c r="I338" s="30">
        <f>IF($J$35&gt;=D338,H338,(7485.1/11))</f>
        <v>2000</v>
      </c>
      <c r="J338" s="29">
        <f t="shared" si="8"/>
        <v>0</v>
      </c>
    </row>
    <row r="339" spans="2:10" x14ac:dyDescent="0.2">
      <c r="B339" s="20" t="s">
        <v>95</v>
      </c>
      <c r="C339" s="51">
        <v>43413</v>
      </c>
      <c r="D339" s="51">
        <v>45023</v>
      </c>
      <c r="E339" s="43" t="s">
        <v>89</v>
      </c>
      <c r="F339" s="17" t="s">
        <v>0</v>
      </c>
      <c r="G339" s="17"/>
      <c r="H339" s="30">
        <v>2600</v>
      </c>
      <c r="I339" s="30">
        <f>IF($J$35&gt;=D339,H339,(7485.1/11))</f>
        <v>2600</v>
      </c>
      <c r="J339" s="29">
        <f t="shared" si="8"/>
        <v>0</v>
      </c>
    </row>
    <row r="340" spans="2:10" ht="13.5" thickBot="1" x14ac:dyDescent="0.25"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2:10" x14ac:dyDescent="0.2">
      <c r="B341" s="72"/>
      <c r="C341" s="72"/>
      <c r="D341" s="72"/>
      <c r="E341" s="72"/>
      <c r="F341" s="72"/>
      <c r="G341" s="72"/>
      <c r="H341" s="72"/>
      <c r="I341" s="72"/>
      <c r="J341" s="72"/>
    </row>
    <row r="342" spans="2:10" x14ac:dyDescent="0.2">
      <c r="B342" s="48" t="s">
        <v>56</v>
      </c>
      <c r="C342" s="11"/>
      <c r="D342" s="11"/>
      <c r="E342" s="11"/>
      <c r="F342" s="11"/>
      <c r="G342" s="12"/>
      <c r="H342" s="11"/>
      <c r="I342" s="11"/>
      <c r="J342" s="11"/>
    </row>
    <row r="343" spans="2:10" ht="13.5" thickBot="1" x14ac:dyDescent="0.25">
      <c r="B343" s="87"/>
      <c r="C343" s="87"/>
      <c r="D343" s="87"/>
      <c r="F343" s="57"/>
    </row>
    <row r="344" spans="2:10" ht="13.5" thickTop="1" x14ac:dyDescent="0.2"/>
    <row r="349" spans="2:10" ht="15" x14ac:dyDescent="0.25">
      <c r="B349" s="101" t="s">
        <v>97</v>
      </c>
      <c r="C349" s="101"/>
      <c r="D349" s="101"/>
      <c r="E349" s="101"/>
      <c r="F349" s="101"/>
      <c r="G349" s="101"/>
      <c r="H349" s="101"/>
      <c r="I349" s="101"/>
      <c r="J349" s="101"/>
    </row>
    <row r="350" spans="2:10" x14ac:dyDescent="0.2">
      <c r="B350" s="81"/>
      <c r="C350" s="81"/>
      <c r="D350" s="81"/>
      <c r="J350" s="47"/>
    </row>
    <row r="351" spans="2:10" x14ac:dyDescent="0.2">
      <c r="B351" s="102" t="s">
        <v>38</v>
      </c>
      <c r="C351" s="102"/>
      <c r="D351" s="102"/>
      <c r="E351" s="102"/>
      <c r="F351" s="102"/>
      <c r="G351" s="102"/>
      <c r="H351" s="102"/>
      <c r="I351" s="102"/>
      <c r="J351" s="102"/>
    </row>
    <row r="352" spans="2:10" ht="27" customHeight="1" x14ac:dyDescent="0.2">
      <c r="B352" s="103" t="s">
        <v>39</v>
      </c>
      <c r="C352" s="103" t="s">
        <v>40</v>
      </c>
      <c r="D352" s="103" t="s">
        <v>41</v>
      </c>
      <c r="E352" s="103" t="s">
        <v>42</v>
      </c>
      <c r="F352" s="103" t="s">
        <v>43</v>
      </c>
      <c r="G352" s="103" t="s">
        <v>44</v>
      </c>
      <c r="H352" s="103" t="s">
        <v>45</v>
      </c>
      <c r="I352" s="103" t="s">
        <v>46</v>
      </c>
      <c r="J352" s="90" t="s">
        <v>47</v>
      </c>
    </row>
    <row r="353" spans="1:10" x14ac:dyDescent="0.2">
      <c r="B353" s="104"/>
      <c r="C353" s="104"/>
      <c r="D353" s="104"/>
      <c r="E353" s="104"/>
      <c r="F353" s="104"/>
      <c r="G353" s="104"/>
      <c r="H353" s="104"/>
      <c r="I353" s="104"/>
      <c r="J353" s="91">
        <f>J328</f>
        <v>45716</v>
      </c>
    </row>
    <row r="354" spans="1:10" x14ac:dyDescent="0.2">
      <c r="B354" s="2"/>
      <c r="C354" s="2"/>
      <c r="D354" s="2"/>
      <c r="E354" s="2"/>
      <c r="F354" s="2"/>
      <c r="G354" s="84"/>
      <c r="H354" s="2"/>
      <c r="I354" s="2"/>
      <c r="J354" s="10"/>
    </row>
    <row r="355" spans="1:10" ht="15.75" thickBot="1" x14ac:dyDescent="0.3">
      <c r="A355" s="22" t="s">
        <v>132</v>
      </c>
      <c r="B355" s="2"/>
      <c r="C355" s="2"/>
      <c r="D355" s="2"/>
      <c r="E355" s="13" t="s">
        <v>3</v>
      </c>
      <c r="F355" s="5"/>
      <c r="G355" s="14">
        <v>190090.39</v>
      </c>
      <c r="H355" s="14">
        <v>87375.9</v>
      </c>
      <c r="I355" s="14">
        <v>10900</v>
      </c>
      <c r="J355" s="14">
        <v>76475.899999999994</v>
      </c>
    </row>
    <row r="356" spans="1:10" ht="13.5" thickTop="1" x14ac:dyDescent="0.2">
      <c r="B356" s="20" t="s">
        <v>98</v>
      </c>
      <c r="C356" s="89">
        <v>43473</v>
      </c>
      <c r="D356" s="89">
        <v>45302</v>
      </c>
      <c r="E356" s="43" t="s">
        <v>100</v>
      </c>
      <c r="F356" s="17" t="s">
        <v>0</v>
      </c>
      <c r="G356" s="17"/>
      <c r="H356" s="30">
        <v>1500</v>
      </c>
      <c r="I356" s="30">
        <v>1500</v>
      </c>
      <c r="J356" s="29">
        <v>0</v>
      </c>
    </row>
    <row r="357" spans="1:10" x14ac:dyDescent="0.2">
      <c r="B357" s="20" t="s">
        <v>99</v>
      </c>
      <c r="C357" s="89">
        <v>43473</v>
      </c>
      <c r="D357" s="89">
        <v>48955</v>
      </c>
      <c r="E357" s="43" t="s">
        <v>79</v>
      </c>
      <c r="F357" s="17" t="s">
        <v>0</v>
      </c>
      <c r="G357" s="17"/>
      <c r="H357" s="30">
        <v>3500</v>
      </c>
      <c r="I357" s="30">
        <v>0</v>
      </c>
      <c r="J357" s="29">
        <v>3500</v>
      </c>
    </row>
    <row r="358" spans="1:10" x14ac:dyDescent="0.2">
      <c r="B358" s="20" t="s">
        <v>98</v>
      </c>
      <c r="C358" s="89">
        <v>43474</v>
      </c>
      <c r="D358" s="89">
        <v>45302</v>
      </c>
      <c r="E358" s="43" t="s">
        <v>100</v>
      </c>
      <c r="F358" s="17" t="s">
        <v>0</v>
      </c>
      <c r="G358" s="17"/>
      <c r="H358" s="30">
        <v>1485.4</v>
      </c>
      <c r="I358" s="30">
        <v>1485.4</v>
      </c>
      <c r="J358" s="29">
        <v>0</v>
      </c>
    </row>
    <row r="359" spans="1:10" x14ac:dyDescent="0.2">
      <c r="B359" s="20" t="s">
        <v>99</v>
      </c>
      <c r="C359" s="89">
        <v>43474</v>
      </c>
      <c r="D359" s="89">
        <v>48955</v>
      </c>
      <c r="E359" s="43" t="s">
        <v>79</v>
      </c>
      <c r="F359" s="17" t="s">
        <v>0</v>
      </c>
      <c r="G359" s="17"/>
      <c r="H359" s="30">
        <v>17022.3</v>
      </c>
      <c r="I359" s="30">
        <v>0</v>
      </c>
      <c r="J359" s="29">
        <v>17022.3</v>
      </c>
    </row>
    <row r="360" spans="1:10" x14ac:dyDescent="0.2">
      <c r="B360" s="20" t="s">
        <v>98</v>
      </c>
      <c r="C360" s="89">
        <v>43501</v>
      </c>
      <c r="D360" s="89">
        <v>45302</v>
      </c>
      <c r="E360" s="43" t="s">
        <v>100</v>
      </c>
      <c r="F360" s="17" t="s">
        <v>0</v>
      </c>
      <c r="G360" s="17"/>
      <c r="H360" s="30">
        <v>1000</v>
      </c>
      <c r="I360" s="30">
        <v>1000</v>
      </c>
      <c r="J360" s="29">
        <v>0</v>
      </c>
    </row>
    <row r="361" spans="1:10" x14ac:dyDescent="0.2">
      <c r="B361" s="20" t="s">
        <v>99</v>
      </c>
      <c r="C361" s="89">
        <v>43501</v>
      </c>
      <c r="D361" s="89">
        <v>48955</v>
      </c>
      <c r="E361" s="43" t="s">
        <v>79</v>
      </c>
      <c r="F361" s="17" t="s">
        <v>0</v>
      </c>
      <c r="G361" s="17"/>
      <c r="H361" s="30">
        <v>4000</v>
      </c>
      <c r="I361" s="30">
        <v>0</v>
      </c>
      <c r="J361" s="29">
        <v>4000</v>
      </c>
    </row>
    <row r="362" spans="1:10" x14ac:dyDescent="0.2">
      <c r="B362" s="20" t="s">
        <v>98</v>
      </c>
      <c r="C362" s="89">
        <v>43502</v>
      </c>
      <c r="D362" s="89">
        <v>45302</v>
      </c>
      <c r="E362" s="43" t="s">
        <v>100</v>
      </c>
      <c r="F362" s="17" t="s">
        <v>0</v>
      </c>
      <c r="G362" s="17"/>
      <c r="H362" s="30">
        <v>6296.6</v>
      </c>
      <c r="I362" s="30">
        <v>6296.6</v>
      </c>
      <c r="J362" s="29">
        <v>0</v>
      </c>
    </row>
    <row r="363" spans="1:10" x14ac:dyDescent="0.2">
      <c r="B363" s="20" t="s">
        <v>99</v>
      </c>
      <c r="C363" s="89">
        <v>43502</v>
      </c>
      <c r="D363" s="89">
        <v>48955</v>
      </c>
      <c r="E363" s="43" t="s">
        <v>79</v>
      </c>
      <c r="F363" s="17" t="s">
        <v>0</v>
      </c>
      <c r="G363" s="17"/>
      <c r="H363" s="30">
        <v>7477.7</v>
      </c>
      <c r="I363" s="30">
        <v>0</v>
      </c>
      <c r="J363" s="29">
        <v>7477.7</v>
      </c>
    </row>
    <row r="364" spans="1:10" x14ac:dyDescent="0.2">
      <c r="B364" s="20" t="s">
        <v>98</v>
      </c>
      <c r="C364" s="89">
        <v>43557</v>
      </c>
      <c r="D364" s="89">
        <v>45302</v>
      </c>
      <c r="E364" s="43" t="s">
        <v>100</v>
      </c>
      <c r="F364" s="17" t="s">
        <v>0</v>
      </c>
      <c r="G364" s="17"/>
      <c r="H364" s="30">
        <v>500</v>
      </c>
      <c r="I364" s="30">
        <v>500</v>
      </c>
      <c r="J364" s="29">
        <v>0</v>
      </c>
    </row>
    <row r="365" spans="1:10" x14ac:dyDescent="0.2">
      <c r="B365" s="20" t="s">
        <v>101</v>
      </c>
      <c r="C365" s="89">
        <v>43557</v>
      </c>
      <c r="D365" s="89">
        <v>46976</v>
      </c>
      <c r="E365" s="43" t="s">
        <v>96</v>
      </c>
      <c r="F365" s="17" t="s">
        <v>0</v>
      </c>
      <c r="G365" s="17"/>
      <c r="H365" s="30">
        <v>5500</v>
      </c>
      <c r="I365" s="30">
        <v>0</v>
      </c>
      <c r="J365" s="29">
        <v>5500</v>
      </c>
    </row>
    <row r="366" spans="1:10" x14ac:dyDescent="0.2">
      <c r="B366" s="20" t="s">
        <v>98</v>
      </c>
      <c r="C366" s="89">
        <v>43558</v>
      </c>
      <c r="D366" s="89">
        <v>45302</v>
      </c>
      <c r="E366" s="43" t="s">
        <v>100</v>
      </c>
      <c r="F366" s="17" t="s">
        <v>0</v>
      </c>
      <c r="G366" s="17"/>
      <c r="H366" s="30">
        <v>118</v>
      </c>
      <c r="I366" s="30">
        <v>118</v>
      </c>
      <c r="J366" s="29">
        <v>0</v>
      </c>
    </row>
    <row r="367" spans="1:10" x14ac:dyDescent="0.2">
      <c r="B367" s="20" t="s">
        <v>101</v>
      </c>
      <c r="C367" s="89">
        <v>43558</v>
      </c>
      <c r="D367" s="89">
        <v>46976</v>
      </c>
      <c r="E367" s="43" t="s">
        <v>96</v>
      </c>
      <c r="F367" s="17" t="s">
        <v>0</v>
      </c>
      <c r="G367" s="17"/>
      <c r="H367" s="30">
        <v>3000</v>
      </c>
      <c r="I367" s="30">
        <v>0</v>
      </c>
      <c r="J367" s="29">
        <v>3000</v>
      </c>
    </row>
    <row r="368" spans="1:10" x14ac:dyDescent="0.2">
      <c r="B368" s="20" t="s">
        <v>101</v>
      </c>
      <c r="C368" s="89">
        <v>43558</v>
      </c>
      <c r="D368" s="89">
        <v>46976</v>
      </c>
      <c r="E368" s="43" t="s">
        <v>96</v>
      </c>
      <c r="F368" s="17" t="s">
        <v>0</v>
      </c>
      <c r="G368" s="17"/>
      <c r="H368" s="30">
        <v>6500</v>
      </c>
      <c r="I368" s="30">
        <v>0</v>
      </c>
      <c r="J368" s="29">
        <v>6500</v>
      </c>
    </row>
    <row r="369" spans="2:13" x14ac:dyDescent="0.2">
      <c r="B369" s="20" t="s">
        <v>101</v>
      </c>
      <c r="C369" s="89">
        <v>43558</v>
      </c>
      <c r="D369" s="89">
        <v>46976</v>
      </c>
      <c r="E369" s="43" t="s">
        <v>96</v>
      </c>
      <c r="F369" s="17" t="s">
        <v>0</v>
      </c>
      <c r="G369" s="17"/>
      <c r="H369" s="30">
        <v>5500</v>
      </c>
      <c r="I369" s="30">
        <v>0</v>
      </c>
      <c r="J369" s="29">
        <v>5500</v>
      </c>
    </row>
    <row r="370" spans="2:13" x14ac:dyDescent="0.2">
      <c r="B370" s="20" t="s">
        <v>101</v>
      </c>
      <c r="C370" s="89">
        <v>43620</v>
      </c>
      <c r="D370" s="89">
        <v>46976</v>
      </c>
      <c r="E370" s="43" t="s">
        <v>96</v>
      </c>
      <c r="F370" s="17" t="s">
        <v>0</v>
      </c>
      <c r="G370" s="17"/>
      <c r="H370" s="30">
        <v>1500</v>
      </c>
      <c r="I370" s="30">
        <v>0</v>
      </c>
      <c r="J370" s="29">
        <v>1500</v>
      </c>
    </row>
    <row r="371" spans="2:13" x14ac:dyDescent="0.2">
      <c r="B371" s="20" t="s">
        <v>101</v>
      </c>
      <c r="C371" s="89">
        <v>43648</v>
      </c>
      <c r="D371" s="89">
        <v>46976</v>
      </c>
      <c r="E371" s="43" t="s">
        <v>96</v>
      </c>
      <c r="F371" s="17" t="s">
        <v>0</v>
      </c>
      <c r="G371" s="17"/>
      <c r="H371" s="30">
        <v>1000</v>
      </c>
      <c r="I371" s="30">
        <v>0</v>
      </c>
      <c r="J371" s="29">
        <v>1000</v>
      </c>
    </row>
    <row r="372" spans="2:13" x14ac:dyDescent="0.2">
      <c r="B372" s="20" t="s">
        <v>101</v>
      </c>
      <c r="C372" s="89">
        <v>43711</v>
      </c>
      <c r="D372" s="89">
        <v>46976</v>
      </c>
      <c r="E372" s="43" t="s">
        <v>96</v>
      </c>
      <c r="F372" s="17" t="s">
        <v>0</v>
      </c>
      <c r="G372" s="17"/>
      <c r="H372" s="30">
        <v>3000</v>
      </c>
      <c r="I372" s="30">
        <v>0</v>
      </c>
      <c r="J372" s="29">
        <v>3000</v>
      </c>
    </row>
    <row r="373" spans="2:13" x14ac:dyDescent="0.2">
      <c r="B373" s="20" t="s">
        <v>101</v>
      </c>
      <c r="C373" s="89">
        <v>43712</v>
      </c>
      <c r="D373" s="89">
        <v>46976</v>
      </c>
      <c r="E373" s="43" t="s">
        <v>96</v>
      </c>
      <c r="F373" s="17" t="s">
        <v>0</v>
      </c>
      <c r="G373" s="17"/>
      <c r="H373" s="30">
        <v>1160.2</v>
      </c>
      <c r="I373" s="30">
        <v>0</v>
      </c>
      <c r="J373" s="29">
        <v>1160.2</v>
      </c>
    </row>
    <row r="374" spans="2:13" x14ac:dyDescent="0.2">
      <c r="B374" s="20" t="s">
        <v>102</v>
      </c>
      <c r="C374" s="89">
        <v>43774</v>
      </c>
      <c r="D374" s="89">
        <v>47430</v>
      </c>
      <c r="E374" s="43" t="s">
        <v>96</v>
      </c>
      <c r="F374" s="17" t="s">
        <v>0</v>
      </c>
      <c r="G374" s="17"/>
      <c r="H374" s="30">
        <v>5000</v>
      </c>
      <c r="I374" s="30">
        <v>0</v>
      </c>
      <c r="J374" s="29">
        <v>5000</v>
      </c>
      <c r="M374" s="121"/>
    </row>
    <row r="375" spans="2:13" x14ac:dyDescent="0.2">
      <c r="B375" s="20" t="s">
        <v>102</v>
      </c>
      <c r="C375" s="89">
        <v>43795</v>
      </c>
      <c r="D375" s="89">
        <v>47430</v>
      </c>
      <c r="E375" s="43" t="s">
        <v>96</v>
      </c>
      <c r="F375" s="17" t="s">
        <v>0</v>
      </c>
      <c r="G375" s="17"/>
      <c r="H375" s="30">
        <v>5500</v>
      </c>
      <c r="I375" s="30">
        <v>0</v>
      </c>
      <c r="J375" s="29">
        <v>5500</v>
      </c>
      <c r="M375" s="121"/>
    </row>
    <row r="376" spans="2:13" x14ac:dyDescent="0.2">
      <c r="B376" s="20" t="s">
        <v>102</v>
      </c>
      <c r="C376" s="89">
        <v>43796</v>
      </c>
      <c r="D376" s="89">
        <v>47430</v>
      </c>
      <c r="E376" s="43" t="s">
        <v>96</v>
      </c>
      <c r="F376" s="17" t="s">
        <v>0</v>
      </c>
      <c r="G376" s="17"/>
      <c r="H376" s="30">
        <v>4300</v>
      </c>
      <c r="I376" s="30">
        <v>0</v>
      </c>
      <c r="J376" s="29">
        <v>4300</v>
      </c>
      <c r="M376" s="121"/>
    </row>
    <row r="377" spans="2:13" x14ac:dyDescent="0.2">
      <c r="B377" s="20" t="s">
        <v>102</v>
      </c>
      <c r="C377" s="89">
        <v>43809</v>
      </c>
      <c r="D377" s="89">
        <v>47430</v>
      </c>
      <c r="E377" s="43" t="s">
        <v>96</v>
      </c>
      <c r="F377" s="17" t="s">
        <v>0</v>
      </c>
      <c r="G377" s="17"/>
      <c r="H377" s="30">
        <v>2000</v>
      </c>
      <c r="I377" s="30">
        <v>0</v>
      </c>
      <c r="J377" s="29">
        <v>2000</v>
      </c>
      <c r="M377" s="121"/>
    </row>
    <row r="378" spans="2:13" x14ac:dyDescent="0.2">
      <c r="B378" s="20" t="s">
        <v>102</v>
      </c>
      <c r="C378" s="89">
        <v>43810</v>
      </c>
      <c r="D378" s="89">
        <v>47430</v>
      </c>
      <c r="E378" s="43" t="s">
        <v>96</v>
      </c>
      <c r="F378" s="17" t="s">
        <v>0</v>
      </c>
      <c r="G378" s="17"/>
      <c r="H378" s="30">
        <v>515.70000000000005</v>
      </c>
      <c r="I378" s="30">
        <v>0</v>
      </c>
      <c r="J378" s="29">
        <v>515.70000000000005</v>
      </c>
      <c r="M378" s="121"/>
    </row>
    <row r="379" spans="2:13" ht="13.5" thickBot="1" x14ac:dyDescent="0.25">
      <c r="B379" s="62"/>
      <c r="C379" s="62"/>
      <c r="D379" s="62"/>
      <c r="E379" s="62"/>
      <c r="F379" s="62"/>
      <c r="G379" s="62"/>
      <c r="H379" s="62"/>
      <c r="I379" s="62"/>
      <c r="J379" s="62"/>
    </row>
    <row r="380" spans="2:13" x14ac:dyDescent="0.2">
      <c r="B380" s="72"/>
      <c r="C380" s="72"/>
      <c r="D380" s="72"/>
      <c r="E380" s="72"/>
      <c r="F380" s="72"/>
      <c r="G380" s="72"/>
      <c r="H380" s="72"/>
      <c r="I380" s="72"/>
      <c r="J380" s="72"/>
    </row>
    <row r="381" spans="2:13" x14ac:dyDescent="0.2">
      <c r="B381" s="48" t="s">
        <v>56</v>
      </c>
      <c r="C381" s="11"/>
      <c r="D381" s="11"/>
      <c r="E381" s="11"/>
      <c r="F381" s="11"/>
      <c r="G381" s="12"/>
      <c r="H381" s="11"/>
      <c r="I381" s="11"/>
      <c r="J381" s="11"/>
    </row>
    <row r="382" spans="2:13" ht="13.5" thickBot="1" x14ac:dyDescent="0.25">
      <c r="B382" s="87"/>
      <c r="C382" s="87"/>
      <c r="D382" s="87"/>
      <c r="F382" s="57"/>
    </row>
    <row r="383" spans="2:13" ht="13.5" thickTop="1" x14ac:dyDescent="0.2"/>
    <row r="388" spans="1:15" ht="15" x14ac:dyDescent="0.25">
      <c r="B388" s="101" t="s">
        <v>107</v>
      </c>
      <c r="C388" s="101"/>
      <c r="D388" s="101"/>
      <c r="E388" s="101"/>
      <c r="F388" s="101"/>
      <c r="G388" s="101"/>
      <c r="H388" s="101"/>
      <c r="I388" s="101"/>
      <c r="J388" s="101"/>
    </row>
    <row r="389" spans="1:15" x14ac:dyDescent="0.2">
      <c r="B389" s="81"/>
      <c r="C389" s="81"/>
      <c r="D389" s="81"/>
      <c r="J389" s="47"/>
    </row>
    <row r="390" spans="1:15" x14ac:dyDescent="0.2">
      <c r="B390" s="102" t="s">
        <v>38</v>
      </c>
      <c r="C390" s="102"/>
      <c r="D390" s="102"/>
      <c r="E390" s="102"/>
      <c r="F390" s="102"/>
      <c r="G390" s="102"/>
      <c r="H390" s="102"/>
      <c r="I390" s="102"/>
      <c r="J390" s="102"/>
    </row>
    <row r="391" spans="1:15" ht="25.5" customHeight="1" x14ac:dyDescent="0.2">
      <c r="B391" s="103" t="s">
        <v>39</v>
      </c>
      <c r="C391" s="103" t="s">
        <v>40</v>
      </c>
      <c r="D391" s="103" t="s">
        <v>41</v>
      </c>
      <c r="E391" s="103" t="s">
        <v>42</v>
      </c>
      <c r="F391" s="103" t="s">
        <v>43</v>
      </c>
      <c r="G391" s="103" t="s">
        <v>44</v>
      </c>
      <c r="H391" s="103" t="s">
        <v>45</v>
      </c>
      <c r="I391" s="103" t="s">
        <v>46</v>
      </c>
      <c r="J391" s="90" t="s">
        <v>47</v>
      </c>
    </row>
    <row r="392" spans="1:15" x14ac:dyDescent="0.2">
      <c r="B392" s="104"/>
      <c r="C392" s="104"/>
      <c r="D392" s="104"/>
      <c r="E392" s="104"/>
      <c r="F392" s="104"/>
      <c r="G392" s="104"/>
      <c r="H392" s="104"/>
      <c r="I392" s="104"/>
      <c r="J392" s="91">
        <f>J353</f>
        <v>45716</v>
      </c>
    </row>
    <row r="393" spans="1:15" x14ac:dyDescent="0.2">
      <c r="B393" s="2"/>
      <c r="C393" s="2"/>
      <c r="D393" s="2"/>
      <c r="E393" s="2"/>
      <c r="F393" s="2"/>
      <c r="G393" s="84"/>
      <c r="H393" s="2"/>
      <c r="I393" s="2"/>
      <c r="J393" s="10"/>
    </row>
    <row r="394" spans="1:15" ht="15.75" thickBot="1" x14ac:dyDescent="0.3">
      <c r="A394" s="22" t="s">
        <v>132</v>
      </c>
      <c r="B394" s="2"/>
      <c r="C394" s="2"/>
      <c r="D394" s="2"/>
      <c r="E394" s="13" t="s">
        <v>3</v>
      </c>
      <c r="F394" s="5"/>
      <c r="G394" s="14">
        <v>599525.41791399999</v>
      </c>
      <c r="H394" s="14">
        <v>96325.1</v>
      </c>
      <c r="I394" s="14">
        <v>0</v>
      </c>
      <c r="J394" s="14">
        <v>96325.1</v>
      </c>
    </row>
    <row r="395" spans="1:15" ht="13.5" thickTop="1" x14ac:dyDescent="0.2">
      <c r="B395" s="20" t="s">
        <v>105</v>
      </c>
      <c r="C395" s="89">
        <v>43846</v>
      </c>
      <c r="D395" s="89">
        <v>47494</v>
      </c>
      <c r="E395" s="43" t="s">
        <v>106</v>
      </c>
      <c r="F395" s="17" t="s">
        <v>0</v>
      </c>
      <c r="G395" s="17"/>
      <c r="H395" s="30">
        <v>1408</v>
      </c>
      <c r="I395" s="30">
        <v>0</v>
      </c>
      <c r="J395" s="29">
        <v>1408</v>
      </c>
      <c r="N395" s="110"/>
    </row>
    <row r="396" spans="1:15" x14ac:dyDescent="0.2">
      <c r="B396" s="20" t="s">
        <v>105</v>
      </c>
      <c r="C396" s="89">
        <v>43847</v>
      </c>
      <c r="D396" s="89">
        <v>47494</v>
      </c>
      <c r="E396" s="43" t="s">
        <v>106</v>
      </c>
      <c r="F396" s="17" t="s">
        <v>0</v>
      </c>
      <c r="G396" s="17"/>
      <c r="H396" s="30">
        <v>4000</v>
      </c>
      <c r="I396" s="30">
        <v>0</v>
      </c>
      <c r="J396" s="29">
        <v>4000</v>
      </c>
    </row>
    <row r="397" spans="1:15" x14ac:dyDescent="0.2">
      <c r="B397" s="20" t="s">
        <v>105</v>
      </c>
      <c r="C397" s="89">
        <v>43865</v>
      </c>
      <c r="D397" s="89">
        <v>47494</v>
      </c>
      <c r="E397" s="43" t="s">
        <v>106</v>
      </c>
      <c r="F397" s="17" t="s">
        <v>0</v>
      </c>
      <c r="G397" s="17"/>
      <c r="H397" s="30">
        <v>3000</v>
      </c>
      <c r="I397" s="30">
        <v>0</v>
      </c>
      <c r="J397" s="29">
        <v>3000</v>
      </c>
    </row>
    <row r="398" spans="1:15" x14ac:dyDescent="0.2">
      <c r="B398" s="20" t="s">
        <v>105</v>
      </c>
      <c r="C398" s="89">
        <v>43866</v>
      </c>
      <c r="D398" s="89">
        <v>47494</v>
      </c>
      <c r="E398" s="43" t="s">
        <v>106</v>
      </c>
      <c r="F398" s="17" t="s">
        <v>0</v>
      </c>
      <c r="G398" s="17"/>
      <c r="H398" s="30">
        <v>1050</v>
      </c>
      <c r="I398" s="30">
        <v>0</v>
      </c>
      <c r="J398" s="29">
        <v>1050</v>
      </c>
      <c r="O398" s="58"/>
    </row>
    <row r="399" spans="1:15" x14ac:dyDescent="0.2">
      <c r="B399" s="20" t="s">
        <v>111</v>
      </c>
      <c r="C399" s="89">
        <v>43893</v>
      </c>
      <c r="D399" s="89">
        <v>51141</v>
      </c>
      <c r="E399" s="43" t="s">
        <v>112</v>
      </c>
      <c r="F399" s="17" t="s">
        <v>0</v>
      </c>
      <c r="G399" s="17"/>
      <c r="H399" s="30">
        <v>3813.8</v>
      </c>
      <c r="I399" s="30">
        <v>0</v>
      </c>
      <c r="J399" s="29">
        <v>3813.8</v>
      </c>
      <c r="O399" s="58"/>
    </row>
    <row r="400" spans="1:15" x14ac:dyDescent="0.2">
      <c r="B400" s="20" t="s">
        <v>111</v>
      </c>
      <c r="C400" s="89">
        <v>43893</v>
      </c>
      <c r="D400" s="89">
        <v>51141</v>
      </c>
      <c r="E400" s="43" t="s">
        <v>112</v>
      </c>
      <c r="F400" s="17" t="s">
        <v>0</v>
      </c>
      <c r="G400" s="17"/>
      <c r="H400" s="30">
        <v>5000</v>
      </c>
      <c r="I400" s="30">
        <v>0</v>
      </c>
      <c r="J400" s="29">
        <v>5000</v>
      </c>
      <c r="O400" s="58"/>
    </row>
    <row r="401" spans="2:15" x14ac:dyDescent="0.2">
      <c r="B401" s="20" t="s">
        <v>114</v>
      </c>
      <c r="C401" s="89">
        <v>43952</v>
      </c>
      <c r="D401" s="89">
        <v>47542</v>
      </c>
      <c r="E401" s="43" t="s">
        <v>117</v>
      </c>
      <c r="F401" s="17" t="s">
        <v>0</v>
      </c>
      <c r="G401" s="17"/>
      <c r="H401" s="30">
        <v>10000</v>
      </c>
      <c r="I401" s="30">
        <v>0</v>
      </c>
      <c r="J401" s="29">
        <v>10000</v>
      </c>
      <c r="O401" s="58"/>
    </row>
    <row r="402" spans="2:15" x14ac:dyDescent="0.2">
      <c r="B402" s="20" t="s">
        <v>115</v>
      </c>
      <c r="C402" s="89">
        <v>43952</v>
      </c>
      <c r="D402" s="89">
        <v>49368</v>
      </c>
      <c r="E402" s="95" t="s">
        <v>118</v>
      </c>
      <c r="F402" s="17" t="s">
        <v>0</v>
      </c>
      <c r="G402" s="17"/>
      <c r="H402" s="30">
        <v>10000</v>
      </c>
      <c r="I402" s="30">
        <v>0</v>
      </c>
      <c r="J402" s="29">
        <v>10000</v>
      </c>
      <c r="O402" s="58"/>
    </row>
    <row r="403" spans="2:15" x14ac:dyDescent="0.2">
      <c r="B403" s="20" t="s">
        <v>116</v>
      </c>
      <c r="C403" s="89">
        <v>43952</v>
      </c>
      <c r="D403" s="89">
        <v>51194</v>
      </c>
      <c r="E403" s="95" t="s">
        <v>119</v>
      </c>
      <c r="F403" s="17" t="s">
        <v>0</v>
      </c>
      <c r="G403" s="17"/>
      <c r="H403" s="30">
        <v>10000</v>
      </c>
      <c r="I403" s="30">
        <v>0</v>
      </c>
      <c r="J403" s="29">
        <v>10000</v>
      </c>
      <c r="O403" s="58"/>
    </row>
    <row r="404" spans="2:15" x14ac:dyDescent="0.2">
      <c r="B404" s="20" t="s">
        <v>122</v>
      </c>
      <c r="C404" s="89">
        <v>43952</v>
      </c>
      <c r="D404" s="89">
        <v>51194</v>
      </c>
      <c r="E404" s="95" t="s">
        <v>119</v>
      </c>
      <c r="F404" s="17" t="s">
        <v>0</v>
      </c>
      <c r="G404" s="17"/>
      <c r="H404" s="30">
        <v>10000</v>
      </c>
      <c r="I404" s="30">
        <v>0</v>
      </c>
      <c r="J404" s="29">
        <v>10000</v>
      </c>
      <c r="O404" s="58"/>
    </row>
    <row r="405" spans="2:15" x14ac:dyDescent="0.2">
      <c r="B405" s="20" t="s">
        <v>105</v>
      </c>
      <c r="C405" s="89">
        <v>44047</v>
      </c>
      <c r="D405" s="89">
        <v>47494</v>
      </c>
      <c r="E405" s="43" t="s">
        <v>106</v>
      </c>
      <c r="F405" s="17" t="s">
        <v>0</v>
      </c>
      <c r="G405" s="17"/>
      <c r="H405" s="30">
        <v>2500</v>
      </c>
      <c r="I405" s="30">
        <v>0</v>
      </c>
      <c r="J405" s="29">
        <v>2500</v>
      </c>
      <c r="O405" s="58"/>
    </row>
    <row r="406" spans="2:15" x14ac:dyDescent="0.2">
      <c r="B406" s="20" t="s">
        <v>105</v>
      </c>
      <c r="C406" s="89">
        <v>44048</v>
      </c>
      <c r="D406" s="89">
        <v>47494</v>
      </c>
      <c r="E406" s="43" t="s">
        <v>106</v>
      </c>
      <c r="F406" s="17" t="s">
        <v>0</v>
      </c>
      <c r="G406" s="17"/>
      <c r="H406" s="30">
        <v>2500</v>
      </c>
      <c r="I406" s="30">
        <v>0</v>
      </c>
      <c r="J406" s="29">
        <v>2500</v>
      </c>
      <c r="O406" s="58"/>
    </row>
    <row r="407" spans="2:15" x14ac:dyDescent="0.2">
      <c r="B407" s="20" t="s">
        <v>105</v>
      </c>
      <c r="C407" s="89">
        <v>44075</v>
      </c>
      <c r="D407" s="89">
        <v>47494</v>
      </c>
      <c r="E407" s="43" t="s">
        <v>106</v>
      </c>
      <c r="F407" s="17" t="s">
        <v>0</v>
      </c>
      <c r="G407" s="17"/>
      <c r="H407" s="30">
        <v>2500</v>
      </c>
      <c r="I407" s="30">
        <v>0</v>
      </c>
      <c r="J407" s="29">
        <v>2500</v>
      </c>
      <c r="O407" s="58"/>
    </row>
    <row r="408" spans="2:15" x14ac:dyDescent="0.2">
      <c r="B408" s="20" t="s">
        <v>105</v>
      </c>
      <c r="C408" s="89">
        <v>44076</v>
      </c>
      <c r="D408" s="89">
        <v>47494</v>
      </c>
      <c r="E408" s="43" t="s">
        <v>106</v>
      </c>
      <c r="F408" s="17" t="s">
        <v>0</v>
      </c>
      <c r="G408" s="17"/>
      <c r="H408" s="30">
        <v>3535.6</v>
      </c>
      <c r="I408" s="30">
        <v>0</v>
      </c>
      <c r="J408" s="29">
        <v>3535.6</v>
      </c>
      <c r="O408" s="58"/>
    </row>
    <row r="409" spans="2:15" x14ac:dyDescent="0.2">
      <c r="B409" s="20" t="s">
        <v>105</v>
      </c>
      <c r="C409" s="89">
        <v>44196</v>
      </c>
      <c r="D409" s="89">
        <v>47494</v>
      </c>
      <c r="E409" s="43" t="s">
        <v>106</v>
      </c>
      <c r="F409" s="17" t="s">
        <v>0</v>
      </c>
      <c r="G409" s="17"/>
      <c r="H409" s="30">
        <v>9500</v>
      </c>
      <c r="I409" s="30">
        <v>0</v>
      </c>
      <c r="J409" s="29">
        <v>9500</v>
      </c>
      <c r="O409" s="58"/>
    </row>
    <row r="410" spans="2:15" x14ac:dyDescent="0.2">
      <c r="B410" s="20" t="s">
        <v>126</v>
      </c>
      <c r="C410" s="89">
        <v>44196</v>
      </c>
      <c r="D410" s="89">
        <v>49314</v>
      </c>
      <c r="E410" s="43" t="s">
        <v>119</v>
      </c>
      <c r="F410" s="17" t="s">
        <v>0</v>
      </c>
      <c r="G410" s="17"/>
      <c r="H410" s="30">
        <v>17517.7</v>
      </c>
      <c r="I410" s="30">
        <v>0</v>
      </c>
      <c r="J410" s="29">
        <v>17517.7</v>
      </c>
      <c r="O410" s="58"/>
    </row>
    <row r="411" spans="2:15" ht="13.5" thickBot="1" x14ac:dyDescent="0.25">
      <c r="B411" s="62"/>
      <c r="C411" s="62"/>
      <c r="D411" s="62"/>
      <c r="E411" s="62"/>
      <c r="F411" s="62"/>
      <c r="G411" s="62"/>
      <c r="H411" s="62"/>
      <c r="I411" s="62"/>
      <c r="J411" s="62"/>
    </row>
    <row r="412" spans="2:15" x14ac:dyDescent="0.2">
      <c r="B412" s="72"/>
      <c r="C412" s="72"/>
      <c r="D412" s="72"/>
      <c r="E412" s="72"/>
      <c r="F412" s="72"/>
      <c r="G412" s="72"/>
      <c r="H412" s="72"/>
      <c r="I412" s="72"/>
      <c r="J412" s="72"/>
    </row>
    <row r="413" spans="2:15" x14ac:dyDescent="0.2">
      <c r="B413" s="48" t="s">
        <v>56</v>
      </c>
      <c r="C413" s="11"/>
      <c r="D413" s="11"/>
      <c r="E413" s="11"/>
      <c r="F413" s="11"/>
      <c r="G413" s="12"/>
      <c r="H413" s="11"/>
      <c r="I413" s="11"/>
      <c r="J413" s="11"/>
    </row>
    <row r="414" spans="2:15" ht="13.5" thickBot="1" x14ac:dyDescent="0.25">
      <c r="B414" s="87"/>
      <c r="C414" s="87"/>
      <c r="D414" s="87"/>
      <c r="F414" s="57"/>
    </row>
    <row r="415" spans="2:15" ht="13.5" thickTop="1" x14ac:dyDescent="0.2"/>
    <row r="420" spans="1:10" ht="15" x14ac:dyDescent="0.25">
      <c r="B420" s="101" t="s">
        <v>127</v>
      </c>
      <c r="C420" s="101"/>
      <c r="D420" s="101"/>
      <c r="E420" s="101"/>
      <c r="F420" s="101"/>
      <c r="G420" s="101"/>
      <c r="H420" s="101"/>
      <c r="I420" s="101"/>
      <c r="J420" s="101"/>
    </row>
    <row r="421" spans="1:10" x14ac:dyDescent="0.2">
      <c r="B421" s="81"/>
      <c r="C421" s="81"/>
      <c r="D421" s="81"/>
      <c r="J421" s="47"/>
    </row>
    <row r="422" spans="1:10" ht="12.75" customHeight="1" x14ac:dyDescent="0.2">
      <c r="B422" s="102" t="s">
        <v>38</v>
      </c>
      <c r="C422" s="102"/>
      <c r="D422" s="102"/>
      <c r="E422" s="102"/>
      <c r="F422" s="102"/>
      <c r="G422" s="102"/>
      <c r="H422" s="102"/>
      <c r="I422" s="102"/>
      <c r="J422" s="102"/>
    </row>
    <row r="423" spans="1:10" ht="27" customHeight="1" x14ac:dyDescent="0.2">
      <c r="B423" s="103" t="s">
        <v>39</v>
      </c>
      <c r="C423" s="103" t="s">
        <v>40</v>
      </c>
      <c r="D423" s="103" t="s">
        <v>41</v>
      </c>
      <c r="E423" s="103" t="s">
        <v>42</v>
      </c>
      <c r="F423" s="103" t="s">
        <v>43</v>
      </c>
      <c r="G423" s="103" t="s">
        <v>44</v>
      </c>
      <c r="H423" s="103" t="s">
        <v>45</v>
      </c>
      <c r="I423" s="103" t="s">
        <v>46</v>
      </c>
      <c r="J423" s="90" t="s">
        <v>47</v>
      </c>
    </row>
    <row r="424" spans="1:10" x14ac:dyDescent="0.2">
      <c r="B424" s="104"/>
      <c r="C424" s="104"/>
      <c r="D424" s="104"/>
      <c r="E424" s="104"/>
      <c r="F424" s="104"/>
      <c r="G424" s="104"/>
      <c r="H424" s="104"/>
      <c r="I424" s="104"/>
      <c r="J424" s="91">
        <f>J35</f>
        <v>45716</v>
      </c>
    </row>
    <row r="425" spans="1:10" x14ac:dyDescent="0.2">
      <c r="B425" s="2"/>
      <c r="C425" s="2"/>
      <c r="D425" s="2"/>
      <c r="E425" s="2"/>
      <c r="F425" s="2"/>
      <c r="G425" s="84"/>
      <c r="H425" s="2"/>
      <c r="I425" s="2"/>
      <c r="J425" s="10"/>
    </row>
    <row r="426" spans="1:10" ht="15.75" thickBot="1" x14ac:dyDescent="0.3">
      <c r="A426" s="22" t="s">
        <v>132</v>
      </c>
      <c r="B426" s="2"/>
      <c r="C426" s="2"/>
      <c r="D426" s="2"/>
      <c r="E426" s="13" t="s">
        <v>3</v>
      </c>
      <c r="F426" s="5" t="s">
        <v>0</v>
      </c>
      <c r="G426" s="14">
        <v>253727.67</v>
      </c>
      <c r="H426" s="14">
        <v>128756.3</v>
      </c>
      <c r="I426" s="14">
        <v>0</v>
      </c>
      <c r="J426" s="14">
        <v>128756.3</v>
      </c>
    </row>
    <row r="427" spans="1:10" ht="13.5" thickTop="1" x14ac:dyDescent="0.2">
      <c r="B427" s="20" t="s">
        <v>111</v>
      </c>
      <c r="C427" s="89">
        <v>44229</v>
      </c>
      <c r="D427" s="89">
        <v>51141</v>
      </c>
      <c r="E427" s="43" t="s">
        <v>112</v>
      </c>
      <c r="F427" s="17" t="s">
        <v>0</v>
      </c>
      <c r="G427" s="17"/>
      <c r="H427" s="30">
        <v>7000</v>
      </c>
      <c r="I427" s="30">
        <v>0</v>
      </c>
      <c r="J427" s="29">
        <v>7000</v>
      </c>
    </row>
    <row r="428" spans="1:10" x14ac:dyDescent="0.2">
      <c r="B428" s="20" t="s">
        <v>126</v>
      </c>
      <c r="C428" s="89">
        <v>44292</v>
      </c>
      <c r="D428" s="89">
        <v>49314</v>
      </c>
      <c r="E428" s="43" t="s">
        <v>119</v>
      </c>
      <c r="F428" s="17" t="s">
        <v>0</v>
      </c>
      <c r="G428" s="17"/>
      <c r="H428" s="30">
        <v>5000</v>
      </c>
      <c r="I428" s="30">
        <v>0</v>
      </c>
      <c r="J428" s="29">
        <v>5000</v>
      </c>
    </row>
    <row r="429" spans="1:10" x14ac:dyDescent="0.2">
      <c r="B429" s="20" t="s">
        <v>129</v>
      </c>
      <c r="C429" s="89">
        <v>44355</v>
      </c>
      <c r="D429" s="89">
        <v>46915</v>
      </c>
      <c r="E429" s="43" t="s">
        <v>134</v>
      </c>
      <c r="F429" s="17" t="s">
        <v>0</v>
      </c>
      <c r="G429" s="17"/>
      <c r="H429" s="30">
        <v>35314.5</v>
      </c>
      <c r="I429" s="30">
        <v>0</v>
      </c>
      <c r="J429" s="29">
        <v>35314.5</v>
      </c>
    </row>
    <row r="430" spans="1:10" x14ac:dyDescent="0.2">
      <c r="B430" s="20" t="s">
        <v>130</v>
      </c>
      <c r="C430" s="89">
        <v>44355</v>
      </c>
      <c r="D430" s="89">
        <v>48010</v>
      </c>
      <c r="E430" s="43" t="s">
        <v>135</v>
      </c>
      <c r="F430" s="17" t="s">
        <v>0</v>
      </c>
      <c r="G430" s="17"/>
      <c r="H430" s="30">
        <v>81441.8</v>
      </c>
      <c r="I430" s="30">
        <v>0</v>
      </c>
      <c r="J430" s="29">
        <v>81441.8</v>
      </c>
    </row>
    <row r="431" spans="1:10" ht="13.5" thickBot="1" x14ac:dyDescent="0.25">
      <c r="B431" s="62"/>
      <c r="C431" s="62"/>
      <c r="D431" s="62"/>
      <c r="E431" s="62"/>
      <c r="F431" s="62"/>
      <c r="G431" s="62"/>
      <c r="H431" s="62"/>
      <c r="I431" s="62"/>
      <c r="J431" s="62"/>
    </row>
    <row r="432" spans="1:10" x14ac:dyDescent="0.2">
      <c r="B432" s="20"/>
      <c r="C432" s="85"/>
      <c r="D432" s="86"/>
      <c r="E432" s="19"/>
      <c r="F432" s="17"/>
      <c r="G432" s="17"/>
      <c r="H432" s="30"/>
      <c r="I432" s="30"/>
      <c r="J432" s="29"/>
    </row>
    <row r="433" spans="1:10" x14ac:dyDescent="0.2">
      <c r="B433" s="97" t="s">
        <v>56</v>
      </c>
      <c r="C433" s="11"/>
      <c r="D433" s="11"/>
      <c r="E433" s="11"/>
      <c r="F433" s="11"/>
      <c r="G433" s="12"/>
      <c r="H433" s="11"/>
      <c r="I433" s="11"/>
      <c r="J433" s="11"/>
    </row>
    <row r="434" spans="1:10" ht="13.5" thickBot="1" x14ac:dyDescent="0.25">
      <c r="B434" s="87"/>
      <c r="C434" s="87"/>
      <c r="D434" s="87"/>
      <c r="F434" s="57"/>
      <c r="G434" s="98"/>
    </row>
    <row r="435" spans="1:10" ht="13.5" thickTop="1" x14ac:dyDescent="0.2"/>
    <row r="439" spans="1:10" ht="15" x14ac:dyDescent="0.25">
      <c r="B439" s="101" t="s">
        <v>137</v>
      </c>
      <c r="C439" s="101"/>
      <c r="D439" s="101"/>
      <c r="E439" s="101"/>
      <c r="F439" s="101"/>
      <c r="G439" s="101"/>
      <c r="H439" s="101"/>
      <c r="I439" s="101"/>
      <c r="J439" s="101"/>
    </row>
    <row r="440" spans="1:10" x14ac:dyDescent="0.2">
      <c r="B440" s="81"/>
      <c r="C440" s="81"/>
      <c r="D440" s="81"/>
      <c r="J440" s="47"/>
    </row>
    <row r="441" spans="1:10" x14ac:dyDescent="0.2">
      <c r="B441" s="102" t="s">
        <v>38</v>
      </c>
      <c r="C441" s="102"/>
      <c r="D441" s="102"/>
      <c r="E441" s="102"/>
      <c r="F441" s="102"/>
      <c r="G441" s="102"/>
      <c r="H441" s="102"/>
      <c r="I441" s="102"/>
      <c r="J441" s="102"/>
    </row>
    <row r="442" spans="1:10" x14ac:dyDescent="0.2">
      <c r="B442" s="103" t="s">
        <v>39</v>
      </c>
      <c r="C442" s="103" t="s">
        <v>40</v>
      </c>
      <c r="D442" s="103" t="s">
        <v>41</v>
      </c>
      <c r="E442" s="103" t="s">
        <v>42</v>
      </c>
      <c r="F442" s="103" t="s">
        <v>43</v>
      </c>
      <c r="G442" s="103" t="s">
        <v>44</v>
      </c>
      <c r="H442" s="103" t="s">
        <v>45</v>
      </c>
      <c r="I442" s="103" t="s">
        <v>46</v>
      </c>
      <c r="J442" s="90" t="s">
        <v>47</v>
      </c>
    </row>
    <row r="443" spans="1:10" x14ac:dyDescent="0.2">
      <c r="B443" s="104"/>
      <c r="C443" s="104"/>
      <c r="D443" s="104"/>
      <c r="E443" s="104"/>
      <c r="F443" s="104"/>
      <c r="G443" s="104"/>
      <c r="H443" s="104"/>
      <c r="I443" s="104"/>
      <c r="J443" s="91">
        <f>J424</f>
        <v>45716</v>
      </c>
    </row>
    <row r="444" spans="1:10" x14ac:dyDescent="0.2">
      <c r="B444" s="2"/>
      <c r="C444" s="2"/>
      <c r="D444" s="2"/>
      <c r="E444" s="2"/>
      <c r="F444" s="2"/>
      <c r="G444" s="84"/>
      <c r="H444" s="2"/>
      <c r="I444" s="2"/>
      <c r="J444" s="10"/>
    </row>
    <row r="445" spans="1:10" ht="15.75" thickBot="1" x14ac:dyDescent="0.3">
      <c r="A445" s="22" t="s">
        <v>132</v>
      </c>
      <c r="B445" s="2"/>
      <c r="C445" s="2"/>
      <c r="D445" s="2"/>
      <c r="E445" s="13" t="s">
        <v>3</v>
      </c>
      <c r="F445" s="5" t="s">
        <v>0</v>
      </c>
      <c r="G445" s="14">
        <v>284079.39331900002</v>
      </c>
      <c r="H445" s="14">
        <f>SUM(H446:H449)</f>
        <v>100000</v>
      </c>
      <c r="I445" s="14">
        <f t="shared" ref="I445:J445" si="9">SUM(I446:I449)</f>
        <v>0</v>
      </c>
      <c r="J445" s="14">
        <f t="shared" si="9"/>
        <v>100000</v>
      </c>
    </row>
    <row r="446" spans="1:10" ht="13.5" thickTop="1" x14ac:dyDescent="0.2">
      <c r="B446" s="20" t="s">
        <v>138</v>
      </c>
      <c r="C446" s="89">
        <v>44719</v>
      </c>
      <c r="D446" s="89">
        <v>49104</v>
      </c>
      <c r="E446" s="43" t="s">
        <v>140</v>
      </c>
      <c r="F446" s="17" t="s">
        <v>0</v>
      </c>
      <c r="G446" s="17"/>
      <c r="H446" s="30">
        <v>50000</v>
      </c>
      <c r="I446" s="30">
        <f>IF($J$443&gt;=D446,H446,0)</f>
        <v>0</v>
      </c>
      <c r="J446" s="29">
        <f t="shared" ref="J446:J447" si="10">H446-I446</f>
        <v>50000</v>
      </c>
    </row>
    <row r="447" spans="1:10" x14ac:dyDescent="0.2">
      <c r="B447" s="20" t="s">
        <v>138</v>
      </c>
      <c r="C447" s="89">
        <v>44721</v>
      </c>
      <c r="D447" s="89">
        <v>49104</v>
      </c>
      <c r="E447" s="43" t="s">
        <v>140</v>
      </c>
      <c r="F447" s="17" t="s">
        <v>0</v>
      </c>
      <c r="G447" s="17"/>
      <c r="H447" s="30">
        <v>20000</v>
      </c>
      <c r="I447" s="30">
        <f>IF($J$443&gt;=D447,H447,0)</f>
        <v>0</v>
      </c>
      <c r="J447" s="29">
        <f t="shared" si="10"/>
        <v>20000</v>
      </c>
    </row>
    <row r="448" spans="1:10" x14ac:dyDescent="0.2">
      <c r="B448" s="20" t="s">
        <v>139</v>
      </c>
      <c r="C448" s="50">
        <v>44825</v>
      </c>
      <c r="D448" s="50">
        <v>47384</v>
      </c>
      <c r="E448" s="43" t="s">
        <v>141</v>
      </c>
      <c r="F448" s="17" t="s">
        <v>0</v>
      </c>
      <c r="G448" s="17"/>
      <c r="H448" s="30">
        <v>15000</v>
      </c>
      <c r="I448" s="30"/>
      <c r="J448" s="29">
        <v>15000</v>
      </c>
    </row>
    <row r="449" spans="2:11" x14ac:dyDescent="0.2">
      <c r="B449" s="20" t="s">
        <v>139</v>
      </c>
      <c r="C449" s="50">
        <v>44826</v>
      </c>
      <c r="D449" s="50">
        <v>47384</v>
      </c>
      <c r="E449" s="43" t="s">
        <v>141</v>
      </c>
      <c r="F449" s="17" t="s">
        <v>0</v>
      </c>
      <c r="G449" s="17"/>
      <c r="H449" s="30">
        <v>15000</v>
      </c>
      <c r="I449" s="30"/>
      <c r="J449" s="29">
        <v>15000</v>
      </c>
    </row>
    <row r="450" spans="2:11" ht="13.5" thickBot="1" x14ac:dyDescent="0.25">
      <c r="B450" s="62"/>
      <c r="C450" s="62"/>
      <c r="D450" s="62"/>
      <c r="E450" s="62"/>
      <c r="F450" s="62"/>
      <c r="G450" s="62"/>
      <c r="H450" s="62"/>
      <c r="I450" s="62"/>
      <c r="J450" s="62"/>
    </row>
    <row r="451" spans="2:11" x14ac:dyDescent="0.2">
      <c r="B451" s="20"/>
      <c r="C451" s="85"/>
      <c r="D451" s="86"/>
      <c r="E451" s="19"/>
      <c r="F451" s="17"/>
      <c r="G451" s="17"/>
      <c r="H451" s="30"/>
      <c r="I451" s="30"/>
      <c r="J451" s="29"/>
    </row>
    <row r="452" spans="2:11" x14ac:dyDescent="0.2">
      <c r="B452" s="97" t="s">
        <v>56</v>
      </c>
      <c r="C452" s="11"/>
      <c r="D452" s="11"/>
      <c r="E452" s="11"/>
      <c r="F452" s="11"/>
      <c r="G452" s="12"/>
      <c r="H452" s="11"/>
      <c r="I452" s="11"/>
      <c r="J452" s="11"/>
    </row>
    <row r="453" spans="2:11" ht="13.5" thickBot="1" x14ac:dyDescent="0.25">
      <c r="B453" s="87"/>
      <c r="C453" s="87"/>
      <c r="D453" s="87"/>
      <c r="F453" s="57"/>
      <c r="G453" s="98"/>
    </row>
    <row r="454" spans="2:11" ht="13.5" thickTop="1" x14ac:dyDescent="0.2"/>
    <row r="457" spans="2:11" ht="15" x14ac:dyDescent="0.25">
      <c r="B457" s="101" t="s">
        <v>147</v>
      </c>
      <c r="C457" s="101"/>
      <c r="D457" s="101"/>
      <c r="E457" s="101"/>
      <c r="F457" s="101"/>
      <c r="G457" s="101"/>
      <c r="H457" s="101"/>
      <c r="I457" s="101"/>
      <c r="J457" s="101"/>
    </row>
    <row r="458" spans="2:11" x14ac:dyDescent="0.2">
      <c r="B458" s="81"/>
      <c r="C458" s="81"/>
      <c r="D458" s="81"/>
      <c r="J458" s="47"/>
    </row>
    <row r="459" spans="2:11" x14ac:dyDescent="0.2">
      <c r="B459" s="102" t="s">
        <v>38</v>
      </c>
      <c r="C459" s="102"/>
      <c r="D459" s="102"/>
      <c r="E459" s="102"/>
      <c r="F459" s="102"/>
      <c r="G459" s="102"/>
      <c r="H459" s="102"/>
      <c r="I459" s="102"/>
      <c r="J459" s="102"/>
    </row>
    <row r="460" spans="2:11" x14ac:dyDescent="0.2">
      <c r="B460" s="103" t="s">
        <v>39</v>
      </c>
      <c r="C460" s="103" t="s">
        <v>40</v>
      </c>
      <c r="D460" s="103" t="s">
        <v>41</v>
      </c>
      <c r="E460" s="103" t="s">
        <v>42</v>
      </c>
      <c r="F460" s="103" t="s">
        <v>43</v>
      </c>
      <c r="G460" s="103" t="s">
        <v>44</v>
      </c>
      <c r="H460" s="103" t="s">
        <v>45</v>
      </c>
      <c r="I460" s="103" t="s">
        <v>46</v>
      </c>
      <c r="J460" s="90" t="s">
        <v>47</v>
      </c>
    </row>
    <row r="461" spans="2:11" x14ac:dyDescent="0.2">
      <c r="B461" s="104"/>
      <c r="C461" s="104"/>
      <c r="D461" s="104"/>
      <c r="E461" s="104"/>
      <c r="F461" s="104"/>
      <c r="G461" s="104"/>
      <c r="H461" s="104"/>
      <c r="I461" s="104"/>
      <c r="J461" s="91">
        <f>J443</f>
        <v>45716</v>
      </c>
    </row>
    <row r="462" spans="2:11" x14ac:dyDescent="0.2">
      <c r="B462" s="2"/>
      <c r="C462" s="2"/>
      <c r="D462" s="2"/>
      <c r="E462" s="2"/>
      <c r="F462" s="2"/>
      <c r="G462" s="84"/>
      <c r="H462" s="2"/>
      <c r="I462" s="2"/>
      <c r="J462" s="10"/>
    </row>
    <row r="463" spans="2:11" ht="15.75" thickBot="1" x14ac:dyDescent="0.3">
      <c r="B463" s="2"/>
      <c r="C463" s="2"/>
      <c r="D463" s="2"/>
      <c r="E463" s="13" t="s">
        <v>3</v>
      </c>
      <c r="F463" s="5" t="s">
        <v>0</v>
      </c>
      <c r="G463" s="14">
        <v>363257.860888</v>
      </c>
      <c r="H463" s="14">
        <v>90000</v>
      </c>
      <c r="I463" s="14">
        <v>0</v>
      </c>
      <c r="J463" s="14">
        <v>90000</v>
      </c>
      <c r="K463" s="110"/>
    </row>
    <row r="464" spans="2:11" ht="13.5" thickTop="1" x14ac:dyDescent="0.2">
      <c r="B464" s="20" t="s">
        <v>145</v>
      </c>
      <c r="C464" s="51">
        <v>44967</v>
      </c>
      <c r="D464" s="51">
        <v>48985</v>
      </c>
      <c r="E464" s="43" t="s">
        <v>146</v>
      </c>
      <c r="F464" s="17" t="s">
        <v>0</v>
      </c>
      <c r="G464" s="17"/>
      <c r="H464" s="30">
        <v>30000</v>
      </c>
      <c r="I464" s="30">
        <v>0</v>
      </c>
      <c r="J464" s="37">
        <v>30000</v>
      </c>
    </row>
    <row r="465" spans="2:10" x14ac:dyDescent="0.2">
      <c r="B465" s="20" t="s">
        <v>145</v>
      </c>
      <c r="C465" s="51">
        <v>44992</v>
      </c>
      <c r="D465" s="51">
        <v>48985</v>
      </c>
      <c r="E465" s="43" t="s">
        <v>146</v>
      </c>
      <c r="F465" s="17" t="s">
        <v>0</v>
      </c>
      <c r="G465" s="17"/>
      <c r="H465" s="30">
        <v>10000</v>
      </c>
      <c r="I465" s="30">
        <v>0</v>
      </c>
      <c r="J465" s="37">
        <v>10000</v>
      </c>
    </row>
    <row r="466" spans="2:10" x14ac:dyDescent="0.2">
      <c r="B466" s="20" t="s">
        <v>145</v>
      </c>
      <c r="C466" s="51">
        <v>45027</v>
      </c>
      <c r="D466" s="51">
        <v>48985</v>
      </c>
      <c r="E466" s="43" t="s">
        <v>146</v>
      </c>
      <c r="F466" s="17" t="s">
        <v>0</v>
      </c>
      <c r="G466" s="17"/>
      <c r="H466" s="30">
        <v>5000</v>
      </c>
      <c r="I466" s="30">
        <v>0</v>
      </c>
      <c r="J466" s="37">
        <v>5000</v>
      </c>
    </row>
    <row r="467" spans="2:10" x14ac:dyDescent="0.2">
      <c r="B467" s="20" t="s">
        <v>145</v>
      </c>
      <c r="C467" s="51">
        <v>45048</v>
      </c>
      <c r="D467" s="51">
        <v>48985</v>
      </c>
      <c r="E467" s="43" t="s">
        <v>146</v>
      </c>
      <c r="F467" s="17" t="s">
        <v>0</v>
      </c>
      <c r="G467" s="17"/>
      <c r="H467" s="30">
        <v>5000</v>
      </c>
      <c r="I467" s="30">
        <v>0</v>
      </c>
      <c r="J467" s="37">
        <v>5000</v>
      </c>
    </row>
    <row r="468" spans="2:10" x14ac:dyDescent="0.2">
      <c r="B468" s="20" t="s">
        <v>145</v>
      </c>
      <c r="C468" s="51">
        <v>45083</v>
      </c>
      <c r="D468" s="51">
        <v>48985</v>
      </c>
      <c r="E468" s="43" t="s">
        <v>146</v>
      </c>
      <c r="F468" s="17" t="s">
        <v>0</v>
      </c>
      <c r="G468" s="17"/>
      <c r="H468" s="30">
        <v>10000</v>
      </c>
      <c r="I468" s="30">
        <v>0</v>
      </c>
      <c r="J468" s="37">
        <v>10000</v>
      </c>
    </row>
    <row r="469" spans="2:10" x14ac:dyDescent="0.2">
      <c r="B469" s="20" t="s">
        <v>145</v>
      </c>
      <c r="C469" s="51">
        <v>45084</v>
      </c>
      <c r="D469" s="51">
        <v>48985</v>
      </c>
      <c r="E469" s="43" t="s">
        <v>146</v>
      </c>
      <c r="F469" s="17" t="s">
        <v>0</v>
      </c>
      <c r="G469" s="17"/>
      <c r="H469" s="30">
        <v>10000</v>
      </c>
      <c r="I469" s="30">
        <v>0</v>
      </c>
      <c r="J469" s="37">
        <v>10000</v>
      </c>
    </row>
    <row r="470" spans="2:10" x14ac:dyDescent="0.2">
      <c r="B470" s="20" t="s">
        <v>145</v>
      </c>
      <c r="C470" s="51">
        <v>45112</v>
      </c>
      <c r="D470" s="51">
        <v>48985</v>
      </c>
      <c r="E470" s="43" t="s">
        <v>146</v>
      </c>
      <c r="F470" s="17" t="s">
        <v>0</v>
      </c>
      <c r="G470" s="17"/>
      <c r="H470" s="30">
        <v>10000</v>
      </c>
      <c r="I470" s="30">
        <v>0</v>
      </c>
      <c r="J470" s="37">
        <v>10000</v>
      </c>
    </row>
    <row r="471" spans="2:10" x14ac:dyDescent="0.2">
      <c r="B471" s="20" t="s">
        <v>145</v>
      </c>
      <c r="C471" s="51">
        <v>45113</v>
      </c>
      <c r="D471" s="51">
        <v>48985</v>
      </c>
      <c r="E471" s="43" t="s">
        <v>146</v>
      </c>
      <c r="F471" s="17" t="s">
        <v>0</v>
      </c>
      <c r="G471" s="17"/>
      <c r="H471" s="30">
        <v>10000</v>
      </c>
      <c r="I471" s="30">
        <v>0</v>
      </c>
      <c r="J471" s="37">
        <v>10000</v>
      </c>
    </row>
    <row r="472" spans="2:10" x14ac:dyDescent="0.2">
      <c r="B472" s="20"/>
      <c r="C472" s="51"/>
      <c r="D472" s="51"/>
      <c r="E472" s="43"/>
      <c r="F472" s="17"/>
      <c r="G472" s="17"/>
      <c r="H472" s="30"/>
      <c r="I472" s="30"/>
      <c r="J472" s="37"/>
    </row>
    <row r="473" spans="2:10" ht="13.5" thickBot="1" x14ac:dyDescent="0.25">
      <c r="B473" s="62"/>
      <c r="C473" s="62"/>
      <c r="D473" s="62"/>
      <c r="E473" s="62"/>
      <c r="F473" s="62"/>
      <c r="G473" s="62"/>
      <c r="H473" s="62"/>
      <c r="I473" s="62"/>
      <c r="J473" s="99"/>
    </row>
    <row r="474" spans="2:10" x14ac:dyDescent="0.2">
      <c r="B474" s="20"/>
      <c r="C474" s="85"/>
      <c r="D474" s="86"/>
      <c r="E474" s="19"/>
      <c r="F474" s="17"/>
      <c r="G474" s="17"/>
      <c r="H474" s="30"/>
      <c r="I474" s="30"/>
      <c r="J474" s="29"/>
    </row>
    <row r="475" spans="2:10" x14ac:dyDescent="0.2">
      <c r="B475" s="97" t="s">
        <v>56</v>
      </c>
      <c r="C475" s="11"/>
      <c r="D475" s="11"/>
      <c r="E475" s="11"/>
      <c r="F475" s="11"/>
      <c r="G475" s="12"/>
      <c r="H475" s="11"/>
      <c r="I475" s="11"/>
      <c r="J475" s="11"/>
    </row>
    <row r="476" spans="2:10" ht="12.75" customHeight="1" thickBot="1" x14ac:dyDescent="0.25">
      <c r="B476" s="87"/>
      <c r="C476" s="87"/>
      <c r="D476" s="87"/>
      <c r="F476" s="57"/>
      <c r="G476" s="98"/>
    </row>
    <row r="477" spans="2:10" ht="13.5" thickTop="1" x14ac:dyDescent="0.2"/>
    <row r="480" spans="2:10" ht="15" x14ac:dyDescent="0.25">
      <c r="B480" s="101" t="s">
        <v>153</v>
      </c>
      <c r="C480" s="101"/>
      <c r="D480" s="101"/>
      <c r="E480" s="101"/>
      <c r="F480" s="101"/>
      <c r="G480" s="101"/>
      <c r="H480" s="101"/>
      <c r="I480" s="101"/>
      <c r="J480" s="101"/>
    </row>
    <row r="481" spans="2:11" x14ac:dyDescent="0.2">
      <c r="B481" s="81"/>
      <c r="C481" s="81"/>
      <c r="D481" s="81"/>
      <c r="J481" s="47"/>
    </row>
    <row r="482" spans="2:11" x14ac:dyDescent="0.2">
      <c r="B482" s="102" t="s">
        <v>38</v>
      </c>
      <c r="C482" s="102"/>
      <c r="D482" s="102"/>
      <c r="E482" s="102"/>
      <c r="F482" s="102"/>
      <c r="G482" s="102"/>
      <c r="H482" s="102"/>
      <c r="I482" s="102"/>
      <c r="J482" s="102"/>
    </row>
    <row r="483" spans="2:11" x14ac:dyDescent="0.2">
      <c r="B483" s="103" t="s">
        <v>39</v>
      </c>
      <c r="C483" s="103" t="s">
        <v>40</v>
      </c>
      <c r="D483" s="103" t="s">
        <v>41</v>
      </c>
      <c r="E483" s="103" t="s">
        <v>42</v>
      </c>
      <c r="F483" s="103" t="s">
        <v>43</v>
      </c>
      <c r="G483" s="103" t="s">
        <v>44</v>
      </c>
      <c r="H483" s="103" t="s">
        <v>45</v>
      </c>
      <c r="I483" s="103" t="s">
        <v>46</v>
      </c>
      <c r="J483" s="90" t="s">
        <v>47</v>
      </c>
    </row>
    <row r="484" spans="2:11" x14ac:dyDescent="0.2">
      <c r="B484" s="104"/>
      <c r="C484" s="104"/>
      <c r="D484" s="104"/>
      <c r="E484" s="104"/>
      <c r="F484" s="104"/>
      <c r="G484" s="104"/>
      <c r="H484" s="104"/>
      <c r="I484" s="104"/>
      <c r="J484" s="91">
        <f>J461</f>
        <v>45716</v>
      </c>
    </row>
    <row r="485" spans="2:11" x14ac:dyDescent="0.2">
      <c r="B485" s="2"/>
      <c r="C485" s="2"/>
      <c r="D485" s="2"/>
      <c r="E485" s="2"/>
      <c r="F485" s="2"/>
      <c r="G485" s="84"/>
      <c r="H485" s="2"/>
      <c r="I485" s="2"/>
      <c r="J485" s="10"/>
    </row>
    <row r="486" spans="2:11" ht="15.75" thickBot="1" x14ac:dyDescent="0.3">
      <c r="B486" s="2"/>
      <c r="C486" s="2"/>
      <c r="D486" s="2"/>
      <c r="E486" s="13" t="s">
        <v>3</v>
      </c>
      <c r="F486" s="5" t="s">
        <v>0</v>
      </c>
      <c r="G486" s="14">
        <v>344980.21211800002</v>
      </c>
      <c r="H486" s="14">
        <v>125000</v>
      </c>
      <c r="I486" s="14">
        <v>0</v>
      </c>
      <c r="J486" s="14">
        <v>125000</v>
      </c>
      <c r="K486" s="110"/>
    </row>
    <row r="487" spans="2:11" ht="13.5" thickTop="1" x14ac:dyDescent="0.2">
      <c r="B487" s="20" t="s">
        <v>152</v>
      </c>
      <c r="C487" s="51">
        <v>45328</v>
      </c>
      <c r="D487" s="51">
        <v>47888</v>
      </c>
      <c r="E487" s="43" t="s">
        <v>118</v>
      </c>
      <c r="F487" s="17" t="s">
        <v>0</v>
      </c>
      <c r="G487" s="17"/>
      <c r="H487" s="30">
        <v>20000</v>
      </c>
      <c r="I487" s="30">
        <v>0</v>
      </c>
      <c r="J487" s="37">
        <v>20000</v>
      </c>
    </row>
    <row r="488" spans="2:11" x14ac:dyDescent="0.2">
      <c r="B488" s="20" t="s">
        <v>152</v>
      </c>
      <c r="C488" s="51">
        <v>45329</v>
      </c>
      <c r="D488" s="51">
        <v>47888</v>
      </c>
      <c r="E488" s="43" t="s">
        <v>118</v>
      </c>
      <c r="F488" s="17" t="s">
        <v>0</v>
      </c>
      <c r="G488" s="17"/>
      <c r="H488" s="30">
        <v>10000</v>
      </c>
      <c r="I488" s="30">
        <v>0</v>
      </c>
      <c r="J488" s="37">
        <v>10000</v>
      </c>
    </row>
    <row r="489" spans="2:11" x14ac:dyDescent="0.2">
      <c r="B489" s="20" t="s">
        <v>152</v>
      </c>
      <c r="C489" s="51">
        <v>45356</v>
      </c>
      <c r="D489" s="51">
        <v>47888</v>
      </c>
      <c r="E489" s="43" t="s">
        <v>118</v>
      </c>
      <c r="F489" s="17" t="s">
        <v>0</v>
      </c>
      <c r="G489" s="17"/>
      <c r="H489" s="30">
        <v>15000</v>
      </c>
      <c r="I489" s="30">
        <v>0</v>
      </c>
      <c r="J489" s="37">
        <v>15000</v>
      </c>
    </row>
    <row r="490" spans="2:11" x14ac:dyDescent="0.2">
      <c r="B490" s="20" t="s">
        <v>152</v>
      </c>
      <c r="C490" s="51">
        <v>45384</v>
      </c>
      <c r="D490" s="51">
        <v>47888</v>
      </c>
      <c r="E490" s="43" t="s">
        <v>118</v>
      </c>
      <c r="F490" s="17" t="s">
        <v>0</v>
      </c>
      <c r="G490" s="17"/>
      <c r="H490" s="30">
        <v>15000</v>
      </c>
      <c r="I490" s="30">
        <v>0</v>
      </c>
      <c r="J490" s="37">
        <v>15000</v>
      </c>
    </row>
    <row r="491" spans="2:11" x14ac:dyDescent="0.2">
      <c r="B491" s="20" t="s">
        <v>155</v>
      </c>
      <c r="C491" s="51">
        <v>45419</v>
      </c>
      <c r="D491" s="51">
        <v>49439</v>
      </c>
      <c r="E491" s="43" t="s">
        <v>156</v>
      </c>
      <c r="F491" s="17" t="s">
        <v>0</v>
      </c>
      <c r="G491" s="17"/>
      <c r="H491" s="30">
        <v>20000</v>
      </c>
      <c r="I491" s="30">
        <v>0</v>
      </c>
      <c r="J491" s="37">
        <v>20000</v>
      </c>
    </row>
    <row r="492" spans="2:11" x14ac:dyDescent="0.2">
      <c r="B492" s="20" t="s">
        <v>155</v>
      </c>
      <c r="C492" s="51">
        <v>45420</v>
      </c>
      <c r="D492" s="51">
        <v>49439</v>
      </c>
      <c r="E492" s="43" t="s">
        <v>156</v>
      </c>
      <c r="F492" s="17" t="s">
        <v>0</v>
      </c>
      <c r="G492" s="17"/>
      <c r="H492" s="30">
        <v>20000</v>
      </c>
      <c r="I492" s="30">
        <v>0</v>
      </c>
      <c r="J492" s="37">
        <v>20000</v>
      </c>
    </row>
    <row r="493" spans="2:11" x14ac:dyDescent="0.2">
      <c r="B493" s="20"/>
      <c r="C493" s="51"/>
      <c r="D493" s="51"/>
      <c r="E493" s="43"/>
      <c r="F493" s="17"/>
      <c r="G493" s="17"/>
      <c r="H493" s="30">
        <v>25000</v>
      </c>
      <c r="I493" s="30">
        <v>0</v>
      </c>
      <c r="J493" s="37">
        <v>25000</v>
      </c>
    </row>
    <row r="494" spans="2:11" ht="13.5" thickBot="1" x14ac:dyDescent="0.25">
      <c r="B494" s="62"/>
      <c r="C494" s="62"/>
      <c r="D494" s="62"/>
      <c r="E494" s="62"/>
      <c r="F494" s="62"/>
      <c r="G494" s="62"/>
      <c r="H494" s="62"/>
      <c r="I494" s="62"/>
      <c r="J494" s="99"/>
    </row>
    <row r="495" spans="2:11" x14ac:dyDescent="0.2">
      <c r="B495" s="20"/>
      <c r="C495" s="85"/>
      <c r="D495" s="86"/>
      <c r="E495" s="19"/>
      <c r="F495" s="17"/>
      <c r="G495" s="17"/>
      <c r="H495" s="30"/>
      <c r="I495" s="30"/>
      <c r="J495" s="29"/>
    </row>
    <row r="496" spans="2:11" x14ac:dyDescent="0.2">
      <c r="B496" s="97" t="s">
        <v>56</v>
      </c>
      <c r="C496" s="11"/>
      <c r="D496" s="11"/>
      <c r="E496" s="11"/>
      <c r="F496" s="11"/>
      <c r="G496" s="12"/>
      <c r="H496" s="11"/>
      <c r="I496" s="11"/>
      <c r="J496" s="11"/>
    </row>
    <row r="497" spans="2:10" ht="12.75" customHeight="1" thickBot="1" x14ac:dyDescent="0.25">
      <c r="B497" s="87"/>
      <c r="C497" s="87"/>
      <c r="D497" s="87"/>
      <c r="F497" s="57"/>
      <c r="G497" s="98"/>
    </row>
    <row r="498" spans="2:10" ht="13.5" thickTop="1" x14ac:dyDescent="0.2"/>
    <row r="500" spans="2:10" ht="15" x14ac:dyDescent="0.25">
      <c r="B500" s="101" t="s">
        <v>157</v>
      </c>
      <c r="C500" s="101"/>
      <c r="D500" s="101"/>
      <c r="E500" s="101"/>
      <c r="F500" s="101"/>
      <c r="G500" s="101"/>
      <c r="H500" s="101"/>
      <c r="I500" s="101"/>
      <c r="J500" s="101"/>
    </row>
    <row r="501" spans="2:10" x14ac:dyDescent="0.2">
      <c r="B501" s="81"/>
      <c r="C501" s="81"/>
      <c r="D501" s="81"/>
      <c r="J501" s="47"/>
    </row>
    <row r="502" spans="2:10" x14ac:dyDescent="0.2">
      <c r="B502" s="102" t="s">
        <v>38</v>
      </c>
      <c r="C502" s="102"/>
      <c r="D502" s="102"/>
      <c r="E502" s="102"/>
      <c r="F502" s="102"/>
      <c r="G502" s="102"/>
      <c r="H502" s="102"/>
      <c r="I502" s="102"/>
      <c r="J502" s="102"/>
    </row>
    <row r="503" spans="2:10" x14ac:dyDescent="0.2">
      <c r="B503" s="103" t="s">
        <v>39</v>
      </c>
      <c r="C503" s="103" t="s">
        <v>40</v>
      </c>
      <c r="D503" s="103" t="s">
        <v>41</v>
      </c>
      <c r="E503" s="103" t="s">
        <v>42</v>
      </c>
      <c r="F503" s="103" t="s">
        <v>43</v>
      </c>
      <c r="G503" s="103" t="s">
        <v>44</v>
      </c>
      <c r="H503" s="103" t="s">
        <v>45</v>
      </c>
      <c r="I503" s="103" t="s">
        <v>46</v>
      </c>
      <c r="J503" s="90" t="s">
        <v>47</v>
      </c>
    </row>
    <row r="504" spans="2:10" x14ac:dyDescent="0.2">
      <c r="B504" s="104"/>
      <c r="C504" s="104"/>
      <c r="D504" s="104"/>
      <c r="E504" s="104"/>
      <c r="F504" s="104"/>
      <c r="G504" s="104"/>
      <c r="H504" s="104"/>
      <c r="I504" s="104"/>
      <c r="J504" s="91">
        <f>J484</f>
        <v>45716</v>
      </c>
    </row>
    <row r="505" spans="2:10" x14ac:dyDescent="0.2">
      <c r="B505" s="2"/>
      <c r="C505" s="2"/>
      <c r="D505" s="2"/>
      <c r="E505" s="2"/>
      <c r="F505" s="2"/>
      <c r="G505" s="84"/>
      <c r="H505" s="2"/>
      <c r="I505" s="2"/>
      <c r="J505" s="10"/>
    </row>
    <row r="506" spans="2:10" ht="15.75" thickBot="1" x14ac:dyDescent="0.3">
      <c r="B506" s="2"/>
      <c r="C506" s="2"/>
      <c r="D506" s="2"/>
      <c r="E506" s="13" t="s">
        <v>3</v>
      </c>
      <c r="F506" s="5" t="s">
        <v>0</v>
      </c>
      <c r="G506" s="14">
        <v>350990.39</v>
      </c>
      <c r="H506" s="14">
        <v>0</v>
      </c>
      <c r="I506" s="14">
        <v>0</v>
      </c>
      <c r="J506" s="14">
        <v>0</v>
      </c>
    </row>
    <row r="507" spans="2:10" ht="15.75" thickTop="1" x14ac:dyDescent="0.25">
      <c r="B507" s="2"/>
      <c r="C507" s="2"/>
      <c r="D507" s="2"/>
      <c r="E507" s="13"/>
      <c r="F507" s="5"/>
      <c r="G507" s="100"/>
      <c r="H507" s="100"/>
      <c r="I507" s="100"/>
      <c r="J507" s="100"/>
    </row>
    <row r="508" spans="2:10" ht="13.5" thickBot="1" x14ac:dyDescent="0.25">
      <c r="B508" s="62"/>
      <c r="C508" s="62"/>
      <c r="D508" s="62"/>
      <c r="E508" s="62"/>
      <c r="F508" s="62"/>
      <c r="G508" s="62"/>
      <c r="H508" s="62"/>
      <c r="I508" s="62"/>
      <c r="J508" s="99"/>
    </row>
    <row r="509" spans="2:10" x14ac:dyDescent="0.2">
      <c r="B509" s="20"/>
      <c r="C509" s="85"/>
      <c r="D509" s="86"/>
      <c r="E509" s="19"/>
      <c r="F509" s="17"/>
      <c r="G509" s="17"/>
      <c r="H509" s="30"/>
      <c r="I509" s="30"/>
      <c r="J509" s="29"/>
    </row>
    <row r="510" spans="2:10" x14ac:dyDescent="0.2">
      <c r="B510" s="97" t="s">
        <v>56</v>
      </c>
      <c r="C510" s="11"/>
      <c r="D510" s="11"/>
      <c r="E510" s="11"/>
      <c r="F510" s="11"/>
      <c r="G510" s="12"/>
      <c r="H510" s="11"/>
      <c r="I510" s="11"/>
      <c r="J510" s="11"/>
    </row>
    <row r="511" spans="2:10" ht="13.5" thickBot="1" x14ac:dyDescent="0.25">
      <c r="B511" s="87"/>
      <c r="C511" s="87"/>
      <c r="D511" s="87"/>
      <c r="F511" s="57"/>
      <c r="G511" s="98"/>
    </row>
    <row r="512" spans="2:10" ht="13.5" thickTop="1" x14ac:dyDescent="0.2"/>
  </sheetData>
  <mergeCells count="193">
    <mergeCell ref="B480:J480"/>
    <mergeCell ref="B482:J482"/>
    <mergeCell ref="B483:B484"/>
    <mergeCell ref="C483:C484"/>
    <mergeCell ref="D483:D484"/>
    <mergeCell ref="E483:E484"/>
    <mergeCell ref="F483:F484"/>
    <mergeCell ref="G483:G484"/>
    <mergeCell ref="H483:H484"/>
    <mergeCell ref="I483:I484"/>
    <mergeCell ref="B439:J439"/>
    <mergeCell ref="B441:J441"/>
    <mergeCell ref="B442:B443"/>
    <mergeCell ref="C442:C443"/>
    <mergeCell ref="D442:D443"/>
    <mergeCell ref="E442:E443"/>
    <mergeCell ref="F442:F443"/>
    <mergeCell ref="G442:G443"/>
    <mergeCell ref="H442:H443"/>
    <mergeCell ref="I442:I443"/>
    <mergeCell ref="B420:J420"/>
    <mergeCell ref="B422:J422"/>
    <mergeCell ref="B423:B424"/>
    <mergeCell ref="C423:C424"/>
    <mergeCell ref="D423:D424"/>
    <mergeCell ref="E423:E424"/>
    <mergeCell ref="F423:F424"/>
    <mergeCell ref="G423:G424"/>
    <mergeCell ref="H423:H424"/>
    <mergeCell ref="I423:I424"/>
    <mergeCell ref="B49:J49"/>
    <mergeCell ref="B51:J51"/>
    <mergeCell ref="B52:B53"/>
    <mergeCell ref="C52:C53"/>
    <mergeCell ref="D52:D53"/>
    <mergeCell ref="E52:E53"/>
    <mergeCell ref="F52:F53"/>
    <mergeCell ref="G52:G53"/>
    <mergeCell ref="H52:H53"/>
    <mergeCell ref="I52:I53"/>
    <mergeCell ref="B349:J349"/>
    <mergeCell ref="B351:J351"/>
    <mergeCell ref="B352:B353"/>
    <mergeCell ref="C352:C353"/>
    <mergeCell ref="D352:D353"/>
    <mergeCell ref="E352:E353"/>
    <mergeCell ref="F352:F353"/>
    <mergeCell ref="G352:G353"/>
    <mergeCell ref="H352:H353"/>
    <mergeCell ref="I352:I353"/>
    <mergeCell ref="B327:B328"/>
    <mergeCell ref="C327:C328"/>
    <mergeCell ref="D327:D328"/>
    <mergeCell ref="E327:E328"/>
    <mergeCell ref="F327:F328"/>
    <mergeCell ref="G327:G328"/>
    <mergeCell ref="B259:J259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H292:H293"/>
    <mergeCell ref="I292:I293"/>
    <mergeCell ref="H327:H328"/>
    <mergeCell ref="I327:I328"/>
    <mergeCell ref="D217:D218"/>
    <mergeCell ref="E217:E218"/>
    <mergeCell ref="F217:F218"/>
    <mergeCell ref="G217:G218"/>
    <mergeCell ref="B216:J216"/>
    <mergeCell ref="H217:H218"/>
    <mergeCell ref="B324:J324"/>
    <mergeCell ref="B326:J326"/>
    <mergeCell ref="B217:B218"/>
    <mergeCell ref="H126:H127"/>
    <mergeCell ref="I126:I127"/>
    <mergeCell ref="F126:F127"/>
    <mergeCell ref="G126:G127"/>
    <mergeCell ref="H85:H86"/>
    <mergeCell ref="I85:I86"/>
    <mergeCell ref="G65:G66"/>
    <mergeCell ref="G178:G179"/>
    <mergeCell ref="H178:H179"/>
    <mergeCell ref="I178:I179"/>
    <mergeCell ref="B154:J154"/>
    <mergeCell ref="B155:B156"/>
    <mergeCell ref="C155:C156"/>
    <mergeCell ref="D155:D156"/>
    <mergeCell ref="E155:E156"/>
    <mergeCell ref="F155:F156"/>
    <mergeCell ref="G155:G156"/>
    <mergeCell ref="B178:B179"/>
    <mergeCell ref="B175:J175"/>
    <mergeCell ref="B177:J177"/>
    <mergeCell ref="H155:H156"/>
    <mergeCell ref="I155:I156"/>
    <mergeCell ref="C178:C179"/>
    <mergeCell ref="D178:D179"/>
    <mergeCell ref="B8:J8"/>
    <mergeCell ref="B7:J7"/>
    <mergeCell ref="B6:J6"/>
    <mergeCell ref="B31:J31"/>
    <mergeCell ref="B34:B35"/>
    <mergeCell ref="C34:C35"/>
    <mergeCell ref="B33:J33"/>
    <mergeCell ref="D34:D35"/>
    <mergeCell ref="E34:E35"/>
    <mergeCell ref="H34:H35"/>
    <mergeCell ref="G34:G35"/>
    <mergeCell ref="F34:F35"/>
    <mergeCell ref="I34:I35"/>
    <mergeCell ref="B62:J62"/>
    <mergeCell ref="B64:J64"/>
    <mergeCell ref="B82:J82"/>
    <mergeCell ref="H65:H66"/>
    <mergeCell ref="I65:I66"/>
    <mergeCell ref="B152:J152"/>
    <mergeCell ref="B84:J84"/>
    <mergeCell ref="B85:B86"/>
    <mergeCell ref="C85:C86"/>
    <mergeCell ref="D85:D86"/>
    <mergeCell ref="B65:B66"/>
    <mergeCell ref="C65:C66"/>
    <mergeCell ref="D65:D66"/>
    <mergeCell ref="E65:E66"/>
    <mergeCell ref="F65:F66"/>
    <mergeCell ref="G85:G86"/>
    <mergeCell ref="B123:J123"/>
    <mergeCell ref="B125:J125"/>
    <mergeCell ref="B126:B127"/>
    <mergeCell ref="C126:C127"/>
    <mergeCell ref="D126:D127"/>
    <mergeCell ref="E126:E127"/>
    <mergeCell ref="E85:E86"/>
    <mergeCell ref="F85:F86"/>
    <mergeCell ref="E178:E179"/>
    <mergeCell ref="F178:F179"/>
    <mergeCell ref="B289:J289"/>
    <mergeCell ref="B291:J291"/>
    <mergeCell ref="B292:B293"/>
    <mergeCell ref="C292:C293"/>
    <mergeCell ref="D292:D293"/>
    <mergeCell ref="E292:E293"/>
    <mergeCell ref="F292:F293"/>
    <mergeCell ref="G292:G293"/>
    <mergeCell ref="I217:I218"/>
    <mergeCell ref="B257:J257"/>
    <mergeCell ref="B232:J232"/>
    <mergeCell ref="B234:J234"/>
    <mergeCell ref="B235:B236"/>
    <mergeCell ref="C235:C236"/>
    <mergeCell ref="D235:D236"/>
    <mergeCell ref="E235:E236"/>
    <mergeCell ref="F235:F236"/>
    <mergeCell ref="G235:G236"/>
    <mergeCell ref="H235:H236"/>
    <mergeCell ref="I235:I236"/>
    <mergeCell ref="B214:J214"/>
    <mergeCell ref="C217:C218"/>
    <mergeCell ref="B388:J388"/>
    <mergeCell ref="B390:J390"/>
    <mergeCell ref="B391:B392"/>
    <mergeCell ref="C391:C392"/>
    <mergeCell ref="D391:D392"/>
    <mergeCell ref="E391:E392"/>
    <mergeCell ref="F391:F392"/>
    <mergeCell ref="G391:G392"/>
    <mergeCell ref="H391:H392"/>
    <mergeCell ref="I391:I392"/>
    <mergeCell ref="B457:J457"/>
    <mergeCell ref="B459:J459"/>
    <mergeCell ref="B460:B461"/>
    <mergeCell ref="C460:C461"/>
    <mergeCell ref="D460:D461"/>
    <mergeCell ref="E460:E461"/>
    <mergeCell ref="F460:F461"/>
    <mergeCell ref="G460:G461"/>
    <mergeCell ref="H460:H461"/>
    <mergeCell ref="I460:I461"/>
    <mergeCell ref="B500:J500"/>
    <mergeCell ref="B502:J502"/>
    <mergeCell ref="B503:B504"/>
    <mergeCell ref="C503:C504"/>
    <mergeCell ref="D503:D504"/>
    <mergeCell ref="E503:E504"/>
    <mergeCell ref="F503:F504"/>
    <mergeCell ref="G503:G504"/>
    <mergeCell ref="H503:H504"/>
    <mergeCell ref="I503:I504"/>
  </mergeCells>
  <phoneticPr fontId="6" type="noConversion"/>
  <hyperlinks>
    <hyperlink ref="B13" location="'Domestic Bonds'!A38" display="Rest of Public Sector Domestic Bond Issues " xr:uid="{00000000-0004-0000-0000-000000000000}"/>
    <hyperlink ref="B14" location="'Domestic Bonds'!B75" display="Recapitalization Plan of the Central Bank Bonds (Law No. 167-07)" xr:uid="{00000000-0004-0000-0000-000001000000}"/>
    <hyperlink ref="B15" location="'Domestic Bonds'!B110" display="Ministry of Finance Auction Bonds during 2010 (Law No. 366-09)" xr:uid="{00000000-0004-0000-0000-000002000000}"/>
    <hyperlink ref="B16" location="'Domestic Bonds'!B145" display="Ministry of Finance Auction Bonds during 2011 (Law No. 131-11)" xr:uid="{00000000-0004-0000-0000-000003000000}"/>
    <hyperlink ref="B17" location="'Domestic Bonds'!B169" display="Ministry of Finance Auction Bonds during 2012 (Law No. 361-11)" xr:uid="{00000000-0004-0000-0000-000004000000}"/>
    <hyperlink ref="B18" location="'Domestic Bonds'!B206" display="Ministry of Finance Auction Bonds during 2013 (Law No. 58-13)" xr:uid="{00000000-0004-0000-0000-000005000000}"/>
    <hyperlink ref="B19" location="'Domestic Bonds'!B224" display="Ministry of Finance Auction Bonds during 2014 (Law No. 152-14)" xr:uid="{00000000-0004-0000-0000-000006000000}"/>
    <hyperlink ref="B20" location="'Domestic Bonds'!B245" display="Ministry of Finance Auction Bonds during 2015  (Law No. 548-14)" xr:uid="{00000000-0004-0000-0000-000007000000}"/>
    <hyperlink ref="B21" location="'Domestic Bonds'!B276" display="Ministry of Finance Auction Bonds during 2016  (Law No. 331-15)" xr:uid="{00000000-0004-0000-0000-000008000000}"/>
    <hyperlink ref="B22:J22" location="'Domestic Bonds'!A292" display="Ministry of Finance Auction Bonds during 2016  (Law No. 331-15)" xr:uid="{00000000-0004-0000-0000-000009000000}"/>
    <hyperlink ref="B23" location="'Domestic Bonds'!A316" display="Ministry of Finance Auction Bonds during 2018  (Law No. 248-17)" xr:uid="{00000000-0004-0000-0000-00000A000000}"/>
    <hyperlink ref="B24" location="'Domestic Bonds'!A346" display="Ministry of Finance Auction Bonds during 2018  (Law No. 248-17)" xr:uid="{00000000-0004-0000-0000-00000B000000}"/>
    <hyperlink ref="B25" location="'Domestic Bonds'!A400" display="Ministry of Finance Auction Bonds during 2020  (Law No. 512-19)" xr:uid="{00000000-0004-0000-0000-00000C000000}"/>
    <hyperlink ref="B26" location="'Domestic Bonds'!A459" display="Ministry of Finance Auction Bonds during 2021 (Law No. 243-20)" xr:uid="{00000000-0004-0000-0000-00000D000000}"/>
    <hyperlink ref="B27" location="'Domestic Bonds'!A478" display="Ministry of Finance Auction Bonds during 2022 (Law No. 348-21)" xr:uid="{00000000-0004-0000-0000-00000E000000}"/>
    <hyperlink ref="B28" location="'Domestic Bonds'!A478" display="Ministry of Finance Auction Bonds during 2022 (Law No. 348-21)" xr:uid="{3055EFEF-EC67-4E98-BD70-BCEEFF22F3E3}"/>
    <hyperlink ref="B29" location="'Domestic Bonds'!A495" display="Ministry of Finance Auction Bonds during 2024 (Law No. 07-24)" xr:uid="{7E2B51CC-D880-423D-BC87-1F2B04604DCD}"/>
    <hyperlink ref="B30" location="'Domestic Bonds'!A520" display="Ministry of Finance Auction Bonds during 2025 (Law No. 90-24)" xr:uid="{9935F2FD-7AEE-4D14-822A-1E893396FB18}"/>
  </hyperlinks>
  <pageMargins left="0.24" right="0.23622047244094491" top="0.23" bottom="0.56000000000000005" header="0.25" footer="0.51181102362204722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Domestic Bonds</vt:lpstr>
      <vt:lpstr>Relación_de_Bonos_Internos_Plan_de_Recapitalización_del_Banco_Central__Ley_No._167_07</vt:lpstr>
      <vt:lpstr>Relación_de_Bonos_Internos_Subastas_Ministerio_de_Hacienda__Ley_No._366_09</vt:lpstr>
      <vt:lpstr>Relación_del_Resto_de_Bonos_Internos_Emitidos_por_el_Sector_Público</vt:lpstr>
    </vt:vector>
  </TitlesOfParts>
  <Company>Secretaria de Estado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Rodriguez</dc:creator>
  <cp:lastModifiedBy>Pedro Manuel Joaquin Federico</cp:lastModifiedBy>
  <cp:lastPrinted>2013-11-01T17:30:50Z</cp:lastPrinted>
  <dcterms:created xsi:type="dcterms:W3CDTF">2007-05-15T15:37:59Z</dcterms:created>
  <dcterms:modified xsi:type="dcterms:W3CDTF">2025-03-31T20:27:36Z</dcterms:modified>
</cp:coreProperties>
</file>